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W:\PROCESSOS DE LICITAÇÃO\TOMADA DE PREÇO\Engenharia\AVCB PAULO THOMAS\2023\"/>
    </mc:Choice>
  </mc:AlternateContent>
  <bookViews>
    <workbookView xWindow="0" yWindow="0" windowWidth="28800" windowHeight="12330" activeTab="3"/>
  </bookViews>
  <sheets>
    <sheet name="PLANILHA ORÇAMENTÁRIA" sheetId="1" r:id="rId1"/>
    <sheet name="COMPOSICOES PROPRIAS" sheetId="5" r:id="rId2"/>
    <sheet name="CRONOGRAMA" sheetId="4" r:id="rId3"/>
    <sheet name="RESUMO" sheetId="3" r:id="rId4"/>
  </sheets>
  <externalReferences>
    <externalReference r:id="rId5"/>
    <externalReference r:id="rId6"/>
  </externalReferences>
  <definedNames>
    <definedName name="__sbb100">#REF!</definedName>
    <definedName name="__sub16">#REF!</definedName>
    <definedName name="__sub18">#REF!</definedName>
    <definedName name="__sub19">#REF!</definedName>
    <definedName name="__sub20">#REF!</definedName>
    <definedName name="__sub21">#REF!</definedName>
    <definedName name="__sub22">#REF!</definedName>
    <definedName name="__sub23">#REF!</definedName>
    <definedName name="_sbb100" localSheetId="2">#REF!</definedName>
    <definedName name="_sub1">#REF!</definedName>
    <definedName name="_sub10">#REF!</definedName>
    <definedName name="_sub11">#REF!</definedName>
    <definedName name="_sub12">#REF!</definedName>
    <definedName name="_sub14">#REF!</definedName>
    <definedName name="_sub15">#REF!</definedName>
    <definedName name="_sub16" localSheetId="2">#REF!</definedName>
    <definedName name="_sub17">#REF!</definedName>
    <definedName name="_sub18" localSheetId="2">#REF!</definedName>
    <definedName name="_sub19" localSheetId="2">#REF!</definedName>
    <definedName name="_sub2">#REF!</definedName>
    <definedName name="_sub20" localSheetId="2">#REF!</definedName>
    <definedName name="_sub21" localSheetId="2">#REF!</definedName>
    <definedName name="_sub22" localSheetId="2">#REF!</definedName>
    <definedName name="_sub23" localSheetId="2">#REF!</definedName>
    <definedName name="_sub3">#REF!</definedName>
    <definedName name="_sub4">#REF!</definedName>
    <definedName name="_sub5">#REF!</definedName>
    <definedName name="_sub6">#REF!</definedName>
    <definedName name="_sub7">#REF!</definedName>
    <definedName name="_sub8">#REF!</definedName>
    <definedName name="_sub9">#REF!</definedName>
    <definedName name="_xlnm.Print_Area" localSheetId="1">'COMPOSICOES PROPRIAS'!$A$1:$K$24</definedName>
    <definedName name="_xlnm.Print_Area" localSheetId="2">CRONOGRAMA!$A$1:$V$54</definedName>
    <definedName name="_xlnm.Print_Area" localSheetId="0">'PLANILHA ORÇAMENTÁRIA'!$A$1:$J$136</definedName>
    <definedName name="_xlnm.Print_Area" localSheetId="3">RESUMO!$A$1:$E$20</definedName>
    <definedName name="CO" localSheetId="2">#REF!</definedName>
    <definedName name="CO">#REF!</definedName>
    <definedName name="COB" localSheetId="2">#REF!</definedName>
    <definedName name="COB">#REF!</definedName>
    <definedName name="cobert" localSheetId="2">#REF!</definedName>
    <definedName name="cobert">#REF!</definedName>
    <definedName name="FA" localSheetId="2">[1]Plan1!#REF!</definedName>
    <definedName name="FA">[1]Plan1!#REF!</definedName>
    <definedName name="fator" localSheetId="2">[1]Plan1!#REF!</definedName>
    <definedName name="fator">[1]Plan1!#REF!</definedName>
    <definedName name="JR_PAGE_ANCHOR_0_1">#REF!</definedName>
    <definedName name="JR_PAGE_ANCHOR_1_1">#REF!</definedName>
    <definedName name="JR_PAGE_ANCHOR_10_1">#REF!</definedName>
    <definedName name="JR_PAGE_ANCHOR_2_1">RESUMO!$A$1</definedName>
    <definedName name="JR_PAGE_ANCHOR_3_1">#REF!</definedName>
    <definedName name="JR_PAGE_ANCHOR_4_1">'COMPOSICOES PROPRIAS'!$A$1</definedName>
    <definedName name="JR_PAGE_ANCHOR_5_1">#REF!</definedName>
    <definedName name="JR_PAGE_ANCHOR_6_1">#REF!</definedName>
    <definedName name="JR_PAGE_ANCHOR_7_1">#REF!</definedName>
    <definedName name="JR_PAGE_ANCHOR_8_1">#REF!</definedName>
    <definedName name="JR_PAGE_ANCHOR_9_1">#REF!</definedName>
    <definedName name="NA" localSheetId="2">#REF!</definedName>
    <definedName name="NA">#REF!</definedName>
    <definedName name="nao" localSheetId="2">#REF!</definedName>
    <definedName name="nao">#REF!</definedName>
    <definedName name="PLANILHA" localSheetId="2">#REF!</definedName>
    <definedName name="SF" localSheetId="2">#REF!</definedName>
    <definedName name="SF">#REF!</definedName>
    <definedName name="total">#REF!</definedName>
    <definedName name="total1">'[2]Planilha impressa'!$F$160</definedName>
    <definedName name="trhtrye5h" localSheetId="2">#REF!</definedName>
    <definedName name="trhtrye5h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0" i="1" l="1"/>
  <c r="I57" i="1" l="1"/>
  <c r="I31" i="1" l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63" i="1"/>
  <c r="I117" i="1"/>
  <c r="J117" i="1" s="1"/>
  <c r="I118" i="1" l="1"/>
  <c r="J118" i="1" s="1"/>
  <c r="I116" i="1"/>
  <c r="J116" i="1" s="1"/>
  <c r="I115" i="1"/>
  <c r="J115" i="1" s="1"/>
  <c r="I113" i="1"/>
  <c r="J113" i="1" s="1"/>
  <c r="I112" i="1"/>
  <c r="J112" i="1" s="1"/>
  <c r="I111" i="1"/>
  <c r="J111" i="1" s="1"/>
  <c r="I109" i="1"/>
  <c r="J109" i="1" s="1"/>
  <c r="J108" i="1" s="1"/>
  <c r="J114" i="1" l="1"/>
  <c r="J110" i="1"/>
  <c r="B12" i="3" l="1"/>
  <c r="B11" i="3"/>
  <c r="B10" i="3"/>
  <c r="B9" i="3"/>
  <c r="B8" i="3"/>
  <c r="B7" i="3"/>
  <c r="B6" i="3"/>
  <c r="B5" i="3"/>
  <c r="B4" i="3"/>
  <c r="C39" i="4"/>
  <c r="C37" i="4"/>
  <c r="C35" i="4"/>
  <c r="C33" i="4"/>
  <c r="C31" i="4"/>
  <c r="C29" i="4"/>
  <c r="C27" i="4"/>
  <c r="C25" i="4"/>
  <c r="C23" i="4"/>
  <c r="I4" i="5"/>
  <c r="J4" i="5" s="1"/>
  <c r="I128" i="1" l="1"/>
  <c r="J128" i="1" s="1"/>
  <c r="K4" i="5"/>
  <c r="I85" i="1" l="1"/>
  <c r="J85" i="1" s="1"/>
  <c r="I80" i="1"/>
  <c r="J80" i="1" s="1"/>
  <c r="I106" i="1"/>
  <c r="J106" i="1" s="1"/>
  <c r="I105" i="1"/>
  <c r="J105" i="1" s="1"/>
  <c r="I104" i="1"/>
  <c r="J104" i="1" s="1"/>
  <c r="I103" i="1"/>
  <c r="J103" i="1" s="1"/>
  <c r="I102" i="1"/>
  <c r="J102" i="1" s="1"/>
  <c r="I101" i="1"/>
  <c r="J101" i="1" s="1"/>
  <c r="I100" i="1"/>
  <c r="J100" i="1" s="1"/>
  <c r="I127" i="1"/>
  <c r="J127" i="1" s="1"/>
  <c r="I126" i="1"/>
  <c r="J126" i="1" s="1"/>
  <c r="I125" i="1"/>
  <c r="J125" i="1" s="1"/>
  <c r="I122" i="1"/>
  <c r="J122" i="1" s="1"/>
  <c r="J121" i="1" s="1"/>
  <c r="I120" i="1"/>
  <c r="J120" i="1" s="1"/>
  <c r="J119" i="1" s="1"/>
  <c r="I99" i="1"/>
  <c r="J99" i="1" s="1"/>
  <c r="I98" i="1"/>
  <c r="J98" i="1" s="1"/>
  <c r="I97" i="1"/>
  <c r="J97" i="1" s="1"/>
  <c r="I96" i="1"/>
  <c r="J96" i="1" s="1"/>
  <c r="I93" i="1"/>
  <c r="J93" i="1" s="1"/>
  <c r="I92" i="1"/>
  <c r="J92" i="1" s="1"/>
  <c r="I91" i="1"/>
  <c r="J91" i="1" s="1"/>
  <c r="I90" i="1"/>
  <c r="J90" i="1" s="1"/>
  <c r="I89" i="1"/>
  <c r="J89" i="1" s="1"/>
  <c r="I88" i="1"/>
  <c r="J88" i="1" s="1"/>
  <c r="I87" i="1"/>
  <c r="J87" i="1" s="1"/>
  <c r="I84" i="1"/>
  <c r="J84" i="1" s="1"/>
  <c r="I83" i="1"/>
  <c r="J83" i="1" s="1"/>
  <c r="I82" i="1"/>
  <c r="J82" i="1" s="1"/>
  <c r="I81" i="1"/>
  <c r="J81" i="1" s="1"/>
  <c r="I79" i="1"/>
  <c r="J79" i="1" s="1"/>
  <c r="I78" i="1"/>
  <c r="J78" i="1" s="1"/>
  <c r="I77" i="1"/>
  <c r="J77" i="1" s="1"/>
  <c r="I75" i="1"/>
  <c r="J75" i="1" s="1"/>
  <c r="I74" i="1"/>
  <c r="J74" i="1" s="1"/>
  <c r="I73" i="1"/>
  <c r="J73" i="1" s="1"/>
  <c r="I72" i="1"/>
  <c r="J72" i="1" s="1"/>
  <c r="I71" i="1"/>
  <c r="J71" i="1" s="1"/>
  <c r="I68" i="1"/>
  <c r="J68" i="1" s="1"/>
  <c r="I67" i="1"/>
  <c r="J67" i="1" s="1"/>
  <c r="I65" i="1"/>
  <c r="J65" i="1" s="1"/>
  <c r="I64" i="1"/>
  <c r="J64" i="1" s="1"/>
  <c r="J63" i="1"/>
  <c r="I62" i="1"/>
  <c r="J62" i="1" s="1"/>
  <c r="I61" i="1"/>
  <c r="J61" i="1" s="1"/>
  <c r="I59" i="1"/>
  <c r="J59" i="1" s="1"/>
  <c r="J58" i="1" s="1"/>
  <c r="J57" i="1"/>
  <c r="I56" i="1"/>
  <c r="J56" i="1" s="1"/>
  <c r="I55" i="1"/>
  <c r="J55" i="1" s="1"/>
  <c r="I54" i="1"/>
  <c r="J54" i="1" s="1"/>
  <c r="I53" i="1"/>
  <c r="J53" i="1" s="1"/>
  <c r="I52" i="1"/>
  <c r="J52" i="1" s="1"/>
  <c r="I51" i="1"/>
  <c r="J51" i="1" s="1"/>
  <c r="J50" i="1"/>
  <c r="I49" i="1"/>
  <c r="J49" i="1" s="1"/>
  <c r="I47" i="1"/>
  <c r="J47" i="1" s="1"/>
  <c r="J46" i="1" s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I30" i="1"/>
  <c r="J30" i="1" s="1"/>
  <c r="I28" i="1"/>
  <c r="J28" i="1" s="1"/>
  <c r="I27" i="1"/>
  <c r="J27" i="1" s="1"/>
  <c r="I26" i="1"/>
  <c r="J26" i="1" s="1"/>
  <c r="I25" i="1"/>
  <c r="J25" i="1" s="1"/>
  <c r="I22" i="1"/>
  <c r="J22" i="1" s="1"/>
  <c r="I21" i="1"/>
  <c r="J21" i="1" s="1"/>
  <c r="I18" i="1"/>
  <c r="J18" i="1" s="1"/>
  <c r="J17" i="1" s="1"/>
  <c r="I16" i="1"/>
  <c r="J16" i="1" s="1"/>
  <c r="I15" i="1"/>
  <c r="J15" i="1" s="1"/>
  <c r="I12" i="1"/>
  <c r="J12" i="1" s="1"/>
  <c r="I11" i="1"/>
  <c r="J11" i="1" s="1"/>
  <c r="J107" i="1" l="1"/>
  <c r="J14" i="1"/>
  <c r="J10" i="1"/>
  <c r="J66" i="1"/>
  <c r="J70" i="1"/>
  <c r="J20" i="1"/>
  <c r="J19" i="1" s="1"/>
  <c r="J124" i="1"/>
  <c r="J123" i="1" s="1"/>
  <c r="J95" i="1"/>
  <c r="J94" i="1" s="1"/>
  <c r="J29" i="1"/>
  <c r="J48" i="1"/>
  <c r="J60" i="1"/>
  <c r="J24" i="1"/>
  <c r="J86" i="1"/>
  <c r="J76" i="1"/>
  <c r="J69" i="1" l="1"/>
  <c r="J23" i="1"/>
  <c r="J9" i="1"/>
  <c r="D4" i="3" s="1"/>
  <c r="J45" i="1"/>
  <c r="J13" i="1"/>
  <c r="D5" i="3" s="1"/>
  <c r="D27" i="4"/>
  <c r="D6" i="3"/>
  <c r="D10" i="3"/>
  <c r="D35" i="4"/>
  <c r="D37" i="4"/>
  <c r="D11" i="3"/>
  <c r="D12" i="3"/>
  <c r="D39" i="4"/>
  <c r="D25" i="4" l="1"/>
  <c r="D23" i="4"/>
  <c r="J129" i="1"/>
  <c r="D9" i="3"/>
  <c r="D33" i="4"/>
  <c r="D8" i="3"/>
  <c r="D31" i="4"/>
  <c r="D7" i="3"/>
  <c r="D29" i="4"/>
  <c r="J130" i="1" l="1"/>
  <c r="J131" i="1" s="1"/>
  <c r="D15" i="3" s="1"/>
  <c r="D13" i="3"/>
  <c r="F15" i="3" s="1"/>
  <c r="E42" i="4"/>
  <c r="K17" i="4"/>
  <c r="H42" i="4"/>
  <c r="D14" i="3" l="1"/>
  <c r="H43" i="4"/>
  <c r="E44" i="4"/>
  <c r="H44" i="4"/>
  <c r="E43" i="4"/>
  <c r="E45" i="4" s="1"/>
  <c r="H45" i="4" l="1"/>
</calcChain>
</file>

<file path=xl/sharedStrings.xml><?xml version="1.0" encoding="utf-8"?>
<sst xmlns="http://schemas.openxmlformats.org/spreadsheetml/2006/main" count="580" uniqueCount="384">
  <si>
    <r>
      <rPr>
        <b/>
        <sz val="6.5"/>
        <rFont val="Arial"/>
        <family val="2"/>
      </rPr>
      <t>ITEM</t>
    </r>
  </si>
  <si>
    <r>
      <rPr>
        <b/>
        <sz val="6.5"/>
        <rFont val="Arial"/>
        <family val="2"/>
      </rPr>
      <t>CÓDIGO</t>
    </r>
  </si>
  <si>
    <r>
      <rPr>
        <b/>
        <sz val="6.5"/>
        <rFont val="Arial"/>
        <family val="2"/>
      </rPr>
      <t>DESCRIÇÃO</t>
    </r>
  </si>
  <si>
    <r>
      <rPr>
        <b/>
        <sz val="6.5"/>
        <rFont val="Arial"/>
        <family val="2"/>
      </rPr>
      <t>FONTE</t>
    </r>
  </si>
  <si>
    <r>
      <rPr>
        <b/>
        <sz val="6.5"/>
        <rFont val="Arial"/>
        <family val="2"/>
      </rPr>
      <t>QTD</t>
    </r>
  </si>
  <si>
    <r>
      <rPr>
        <b/>
        <sz val="6.5"/>
        <rFont val="Arial"/>
        <family val="2"/>
      </rPr>
      <t>CUSTO DIRETO (R$)</t>
    </r>
  </si>
  <si>
    <r>
      <rPr>
        <b/>
        <sz val="6.5"/>
        <rFont val="Arial"/>
        <family val="2"/>
      </rPr>
      <t xml:space="preserve">PREÇO UNITÁRIO
</t>
    </r>
    <r>
      <rPr>
        <b/>
        <sz val="6.5"/>
        <rFont val="Arial"/>
        <family val="2"/>
      </rPr>
      <t>(R$)</t>
    </r>
  </si>
  <si>
    <r>
      <rPr>
        <b/>
        <sz val="6.5"/>
        <rFont val="Arial"/>
        <family val="2"/>
      </rPr>
      <t>PREÇO TOTAL (R$)</t>
    </r>
  </si>
  <si>
    <r>
      <rPr>
        <b/>
        <sz val="5.5"/>
        <rFont val="Arial"/>
        <family val="2"/>
      </rPr>
      <t>MÃO DE</t>
    </r>
  </si>
  <si>
    <r>
      <rPr>
        <b/>
        <sz val="5.5"/>
        <rFont val="Arial"/>
        <family val="2"/>
      </rPr>
      <t>MATERIAL</t>
    </r>
  </si>
  <si>
    <r>
      <rPr>
        <b/>
        <sz val="7.5"/>
        <rFont val="Arial"/>
        <family val="2"/>
      </rPr>
      <t>SERVIÇOS PRELIMINARES</t>
    </r>
  </si>
  <si>
    <r>
      <rPr>
        <b/>
        <sz val="6.5"/>
        <rFont val="Arial"/>
        <family val="2"/>
      </rPr>
      <t>1.1</t>
    </r>
  </si>
  <si>
    <r>
      <rPr>
        <b/>
        <sz val="7.5"/>
        <rFont val="Arial"/>
        <family val="2"/>
      </rPr>
      <t>MOBILIZAÇÕES EM GERAL</t>
    </r>
  </si>
  <si>
    <r>
      <rPr>
        <sz val="6.5"/>
        <rFont val="Arial"/>
        <family val="2"/>
      </rPr>
      <t>1.1.1</t>
    </r>
  </si>
  <si>
    <r>
      <rPr>
        <sz val="6.5"/>
        <rFont val="Arial"/>
        <family val="2"/>
      </rPr>
      <t>02.02.150</t>
    </r>
  </si>
  <si>
    <r>
      <rPr>
        <sz val="6.5"/>
        <rFont val="Arial"/>
        <family val="2"/>
      </rPr>
      <t>LOCAÇÃO DE CONTAINER TIPO DEPÓSITO - ÁREA MÍNIMA DE 13,80 M²</t>
    </r>
  </si>
  <si>
    <r>
      <rPr>
        <sz val="6.5"/>
        <rFont val="Arial"/>
        <family val="2"/>
      </rPr>
      <t>1.1.2</t>
    </r>
  </si>
  <si>
    <r>
      <rPr>
        <sz val="6.5"/>
        <rFont val="Arial"/>
        <family val="2"/>
      </rPr>
      <t>02.08.050</t>
    </r>
  </si>
  <si>
    <r>
      <rPr>
        <sz val="6.5"/>
        <rFont val="Arial"/>
        <family val="2"/>
      </rPr>
      <t>PLACA EM LONA COM IMPRESSÃO DIGITAL E ESTRUTURA EM MADEIRA</t>
    </r>
  </si>
  <si>
    <r>
      <rPr>
        <b/>
        <sz val="7.5"/>
        <rFont val="Arial"/>
        <family val="2"/>
      </rPr>
      <t>RETIRADAS E DEMOLIÇÕES</t>
    </r>
  </si>
  <si>
    <r>
      <rPr>
        <b/>
        <sz val="6.5"/>
        <rFont val="Arial"/>
        <family val="2"/>
      </rPr>
      <t>2.1</t>
    </r>
  </si>
  <si>
    <r>
      <rPr>
        <b/>
        <sz val="7.5"/>
        <rFont val="Arial"/>
        <family val="2"/>
      </rPr>
      <t>QUEBRAS DE PISOS E CONTRAPISOS E ABERTURAS DE VALAS</t>
    </r>
  </si>
  <si>
    <r>
      <rPr>
        <sz val="6.5"/>
        <rFont val="Arial"/>
        <family val="2"/>
      </rPr>
      <t>2.1.1</t>
    </r>
  </si>
  <si>
    <r>
      <rPr>
        <sz val="6.5"/>
        <rFont val="Arial"/>
        <family val="2"/>
      </rPr>
      <t>03.01.020</t>
    </r>
  </si>
  <si>
    <r>
      <rPr>
        <sz val="6.5"/>
        <rFont val="Arial"/>
        <family val="2"/>
      </rPr>
      <t>DEMOLIÇÃO MANUAL DE CONCRETO SIMPLES</t>
    </r>
  </si>
  <si>
    <r>
      <rPr>
        <sz val="6.5"/>
        <rFont val="Arial"/>
        <family val="2"/>
      </rPr>
      <t>2.1.2</t>
    </r>
  </si>
  <si>
    <r>
      <rPr>
        <sz val="6.5"/>
        <rFont val="Arial"/>
        <family val="2"/>
      </rPr>
      <t>06.02.020</t>
    </r>
  </si>
  <si>
    <r>
      <rPr>
        <sz val="6.5"/>
        <rFont val="Arial"/>
        <family val="2"/>
      </rPr>
      <t>ESCAVAÇÃO MANUAL EM SOLO DE 1ª E 2ª CATEGORIA EM VALA OU CAVA ATÉ 1,5 M</t>
    </r>
  </si>
  <si>
    <r>
      <rPr>
        <b/>
        <sz val="6.5"/>
        <rFont val="Arial"/>
        <family val="2"/>
      </rPr>
      <t>2.2</t>
    </r>
  </si>
  <si>
    <r>
      <rPr>
        <b/>
        <sz val="7.5"/>
        <rFont val="Arial"/>
        <family val="2"/>
      </rPr>
      <t>RETIRADAS DE ENTULHOS</t>
    </r>
  </si>
  <si>
    <r>
      <rPr>
        <sz val="6.5"/>
        <rFont val="Arial"/>
        <family val="2"/>
      </rPr>
      <t>2.2.1</t>
    </r>
  </si>
  <si>
    <r>
      <rPr>
        <sz val="6.5"/>
        <rFont val="Arial"/>
        <family val="2"/>
      </rPr>
      <t>05.07.040</t>
    </r>
  </si>
  <si>
    <r>
      <rPr>
        <sz val="6.5"/>
        <rFont val="Arial"/>
        <family val="2"/>
      </rPr>
      <t xml:space="preserve">REMOÇÃO DE ENTULHO SEPARADO DE OBRA COM CAÇAMBA METÁLICA - TERRA, ALVENARIA,
</t>
    </r>
    <r>
      <rPr>
        <sz val="6.5"/>
        <rFont val="Arial"/>
        <family val="2"/>
      </rPr>
      <t>CONCRETO, ARGAMASSA, MADEIRA, PAPEL, PLÁSTICO OU METAL</t>
    </r>
  </si>
  <si>
    <r>
      <rPr>
        <b/>
        <sz val="7.5"/>
        <rFont val="Arial"/>
        <family val="2"/>
      </rPr>
      <t>RECOMPOSIÇÕES CIVIS</t>
    </r>
  </si>
  <si>
    <r>
      <rPr>
        <b/>
        <sz val="6.5"/>
        <rFont val="Arial"/>
        <family val="2"/>
      </rPr>
      <t>3.1</t>
    </r>
  </si>
  <si>
    <r>
      <rPr>
        <b/>
        <sz val="7.5"/>
        <rFont val="Arial"/>
        <family val="2"/>
      </rPr>
      <t>RECOMPOSIÇÕES DE VALAS E PISOS</t>
    </r>
  </si>
  <si>
    <r>
      <rPr>
        <sz val="6.5"/>
        <rFont val="Arial"/>
        <family val="2"/>
      </rPr>
      <t>3.1.1</t>
    </r>
  </si>
  <si>
    <r>
      <rPr>
        <sz val="6.5"/>
        <rFont val="Arial"/>
        <family val="2"/>
      </rPr>
      <t>06.11.040</t>
    </r>
  </si>
  <si>
    <r>
      <rPr>
        <sz val="6.5"/>
        <rFont val="Arial"/>
        <family val="2"/>
      </rPr>
      <t>REATERRO MANUAL APILOADO SEM CONTROLE DE COMPACTAÇÃO</t>
    </r>
  </si>
  <si>
    <r>
      <rPr>
        <sz val="6.5"/>
        <rFont val="Arial"/>
        <family val="2"/>
      </rPr>
      <t>3.1.2</t>
    </r>
  </si>
  <si>
    <r>
      <rPr>
        <sz val="6.5"/>
        <rFont val="Arial"/>
        <family val="2"/>
      </rPr>
      <t>17.05.070</t>
    </r>
  </si>
  <si>
    <r>
      <rPr>
        <sz val="6.5"/>
        <rFont val="Arial"/>
        <family val="2"/>
      </rPr>
      <t>PISO COM REQUADRO EM CONCRETO SIMPLES COM CONTROLE DE FCK= 20 MPA</t>
    </r>
  </si>
  <si>
    <r>
      <rPr>
        <b/>
        <sz val="7.5"/>
        <rFont val="Arial"/>
        <family val="2"/>
      </rPr>
      <t>EXECUÇÕES CIVIS</t>
    </r>
  </si>
  <si>
    <r>
      <rPr>
        <b/>
        <sz val="6.5"/>
        <rFont val="Arial"/>
        <family val="2"/>
      </rPr>
      <t>4.1</t>
    </r>
  </si>
  <si>
    <r>
      <rPr>
        <b/>
        <sz val="7.5"/>
        <rFont val="Arial"/>
        <family val="2"/>
      </rPr>
      <t>ENVELOPAMENTOS DE TUBOS DE AÇO GALVANIZADO</t>
    </r>
  </si>
  <si>
    <r>
      <rPr>
        <sz val="6.5"/>
        <rFont val="Arial"/>
        <family val="2"/>
      </rPr>
      <t>4.1.1</t>
    </r>
  </si>
  <si>
    <r>
      <rPr>
        <sz val="6.5"/>
        <rFont val="Arial"/>
        <family val="2"/>
      </rPr>
      <t>11.18.040</t>
    </r>
  </si>
  <si>
    <r>
      <rPr>
        <sz val="6.5"/>
        <rFont val="Arial"/>
        <family val="2"/>
      </rPr>
      <t>LASTRO DE PEDRA BRITADA</t>
    </r>
  </si>
  <si>
    <r>
      <rPr>
        <sz val="6.5"/>
        <rFont val="Arial"/>
        <family val="2"/>
      </rPr>
      <t>4.1.2</t>
    </r>
  </si>
  <si>
    <r>
      <rPr>
        <sz val="6.5"/>
        <rFont val="Arial"/>
        <family val="2"/>
      </rPr>
      <t>09.01.030</t>
    </r>
  </si>
  <si>
    <r>
      <rPr>
        <sz val="6.5"/>
        <rFont val="Arial"/>
        <family val="2"/>
      </rPr>
      <t>FORMA EM MADEIRA COMUM PARA ESTRUTURA</t>
    </r>
  </si>
  <si>
    <r>
      <rPr>
        <sz val="6.5"/>
        <rFont val="Arial"/>
        <family val="2"/>
      </rPr>
      <t>4.1.3</t>
    </r>
  </si>
  <si>
    <r>
      <rPr>
        <sz val="6.5"/>
        <rFont val="Arial"/>
        <family val="2"/>
      </rPr>
      <t>32.10.070</t>
    </r>
  </si>
  <si>
    <r>
      <rPr>
        <sz val="6.5"/>
        <rFont val="Arial"/>
        <family val="2"/>
      </rPr>
      <t xml:space="preserve">PROTEÇÃO ANTICORROSIVA, A BASE DE RESINA EPÓXI COM ALCATRÃO, PARA RAMAIS SOB A
</t>
    </r>
    <r>
      <rPr>
        <sz val="6.5"/>
        <rFont val="Arial"/>
        <family val="2"/>
      </rPr>
      <t>TERRA, COM DN ACIMA DE 2´ ATÉ 3´</t>
    </r>
  </si>
  <si>
    <r>
      <rPr>
        <sz val="6.5"/>
        <rFont val="Arial"/>
        <family val="2"/>
      </rPr>
      <t>4.1.4</t>
    </r>
  </si>
  <si>
    <r>
      <rPr>
        <sz val="6.5"/>
        <rFont val="Arial"/>
        <family val="2"/>
      </rPr>
      <t>11.01.130</t>
    </r>
  </si>
  <si>
    <r>
      <rPr>
        <sz val="6.5"/>
        <rFont val="Arial"/>
        <family val="2"/>
      </rPr>
      <t>CONCRETO USINADO, FCK = 25 MPA</t>
    </r>
  </si>
  <si>
    <r>
      <rPr>
        <b/>
        <sz val="6.5"/>
        <rFont val="Arial"/>
        <family val="2"/>
      </rPr>
      <t>4.2</t>
    </r>
  </si>
  <si>
    <r>
      <rPr>
        <b/>
        <sz val="7.5"/>
        <rFont val="Arial"/>
        <family val="2"/>
      </rPr>
      <t>ABRIGO DO CONJUNTO MOTO BOMBA</t>
    </r>
  </si>
  <si>
    <r>
      <rPr>
        <sz val="6.5"/>
        <rFont val="Arial"/>
        <family val="2"/>
      </rPr>
      <t>4.2.1</t>
    </r>
  </si>
  <si>
    <r>
      <rPr>
        <sz val="6.5"/>
        <rFont val="Arial"/>
        <family val="2"/>
      </rPr>
      <t>02.09.030</t>
    </r>
  </si>
  <si>
    <r>
      <rPr>
        <sz val="6.5"/>
        <rFont val="Arial"/>
        <family val="2"/>
      </rPr>
      <t xml:space="preserve">LIMPEZA MANUAL DO TERRENO, INCLUSIVE TRONCOS ATÉ 5 CM DE DIÂMETRO, COM CAMINHÃO À
</t>
    </r>
    <r>
      <rPr>
        <sz val="6.5"/>
        <rFont val="Arial"/>
        <family val="2"/>
      </rPr>
      <t>DISPOSIÇÃO DENTRO DA OBRA, ATÉ O RAIO DE 1 KM</t>
    </r>
  </si>
  <si>
    <r>
      <rPr>
        <sz val="6.5"/>
        <rFont val="Arial"/>
        <family val="2"/>
      </rPr>
      <t>4.2.2</t>
    </r>
  </si>
  <si>
    <r>
      <rPr>
        <sz val="6.5"/>
        <rFont val="Arial"/>
        <family val="2"/>
      </rPr>
      <t>4.2.3</t>
    </r>
  </si>
  <si>
    <r>
      <rPr>
        <sz val="6.5"/>
        <rFont val="Arial"/>
        <family val="2"/>
      </rPr>
      <t>10.01.040</t>
    </r>
  </si>
  <si>
    <r>
      <rPr>
        <sz val="6.5"/>
        <rFont val="Arial"/>
        <family val="2"/>
      </rPr>
      <t>ARMADURA EM BARRA DE AÇO CA-50 (A OU B) FYK = 500 MPA</t>
    </r>
  </si>
  <si>
    <r>
      <rPr>
        <sz val="6.5"/>
        <rFont val="Arial"/>
        <family val="2"/>
      </rPr>
      <t>4.2.4</t>
    </r>
  </si>
  <si>
    <r>
      <rPr>
        <sz val="6.5"/>
        <rFont val="Arial"/>
        <family val="2"/>
      </rPr>
      <t>10.01.060</t>
    </r>
  </si>
  <si>
    <r>
      <rPr>
        <sz val="6.5"/>
        <rFont val="Arial"/>
        <family val="2"/>
      </rPr>
      <t>ARMADURA EM BARRA DE AÇO CA-60 (A OU B) FYK = 600 MPA</t>
    </r>
  </si>
  <si>
    <r>
      <rPr>
        <sz val="6.5"/>
        <rFont val="Arial"/>
        <family val="2"/>
      </rPr>
      <t>4.2.5</t>
    </r>
  </si>
  <si>
    <r>
      <rPr>
        <sz val="6.5"/>
        <rFont val="Arial"/>
        <family val="2"/>
      </rPr>
      <t>4.2.6</t>
    </r>
  </si>
  <si>
    <r>
      <rPr>
        <sz val="6.5"/>
        <rFont val="Arial"/>
        <family val="2"/>
      </rPr>
      <t>11.16.060</t>
    </r>
  </si>
  <si>
    <r>
      <rPr>
        <sz val="6.5"/>
        <rFont val="Arial"/>
        <family val="2"/>
      </rPr>
      <t>4.2.7</t>
    </r>
  </si>
  <si>
    <r>
      <rPr>
        <sz val="6.5"/>
        <rFont val="Arial"/>
        <family val="2"/>
      </rPr>
      <t>14.04.210</t>
    </r>
  </si>
  <si>
    <r>
      <rPr>
        <sz val="6.5"/>
        <rFont val="Arial"/>
        <family val="2"/>
      </rPr>
      <t>4.2.8</t>
    </r>
  </si>
  <si>
    <r>
      <rPr>
        <sz val="6.5"/>
        <rFont val="Arial"/>
        <family val="2"/>
      </rPr>
      <t>13.01.130</t>
    </r>
  </si>
  <si>
    <r>
      <rPr>
        <sz val="6.5"/>
        <rFont val="Arial"/>
        <family val="2"/>
      </rPr>
      <t>4.2.9</t>
    </r>
  </si>
  <si>
    <r>
      <rPr>
        <sz val="6.5"/>
        <rFont val="Arial"/>
        <family val="2"/>
      </rPr>
      <t>17.02.120</t>
    </r>
  </si>
  <si>
    <r>
      <rPr>
        <sz val="6.5"/>
        <rFont val="Arial"/>
        <family val="2"/>
      </rPr>
      <t>EMBOÇO COMUM</t>
    </r>
  </si>
  <si>
    <r>
      <rPr>
        <sz val="6.5"/>
        <rFont val="Arial"/>
        <family val="2"/>
      </rPr>
      <t>17.02.220</t>
    </r>
  </si>
  <si>
    <r>
      <rPr>
        <sz val="6.5"/>
        <rFont val="Arial"/>
        <family val="2"/>
      </rPr>
      <t>REBOCO</t>
    </r>
  </si>
  <si>
    <r>
      <rPr>
        <sz val="6.5"/>
        <rFont val="Arial"/>
        <family val="2"/>
      </rPr>
      <t>33.02.080</t>
    </r>
  </si>
  <si>
    <r>
      <rPr>
        <sz val="6.5"/>
        <rFont val="Arial"/>
        <family val="2"/>
      </rPr>
      <t>MASSA CORRIDA À BASE DE RESINA ACRÍLICA</t>
    </r>
  </si>
  <si>
    <r>
      <rPr>
        <sz val="6.5"/>
        <rFont val="Arial"/>
        <family val="2"/>
      </rPr>
      <t>33.10.020</t>
    </r>
  </si>
  <si>
    <r>
      <rPr>
        <sz val="6.5"/>
        <rFont val="Arial"/>
        <family val="2"/>
      </rPr>
      <t>TINTA LÁTEX EM MASSA, INCLUSIVE PREPARO</t>
    </r>
  </si>
  <si>
    <r>
      <rPr>
        <sz val="6.5"/>
        <rFont val="Arial"/>
        <family val="2"/>
      </rPr>
      <t>24.02.040</t>
    </r>
  </si>
  <si>
    <r>
      <rPr>
        <sz val="6.5"/>
        <rFont val="Arial"/>
        <family val="2"/>
      </rPr>
      <t>PORTA/PORTÃO TIPO GRADIL SOB MEDIDA</t>
    </r>
  </si>
  <si>
    <r>
      <rPr>
        <sz val="6.5"/>
        <rFont val="Arial"/>
        <family val="2"/>
      </rPr>
      <t>33.07.102</t>
    </r>
  </si>
  <si>
    <r>
      <rPr>
        <sz val="6.5"/>
        <rFont val="Arial"/>
        <family val="2"/>
      </rPr>
      <t>ESMALTE A BASE DE ÁGUA EM ESTRUTURA METÁLICA</t>
    </r>
  </si>
  <si>
    <r>
      <rPr>
        <sz val="6.5"/>
        <rFont val="Arial"/>
        <family val="2"/>
      </rPr>
      <t>SIURB</t>
    </r>
  </si>
  <si>
    <r>
      <rPr>
        <sz val="6.5"/>
        <rFont val="Arial"/>
        <family val="2"/>
      </rPr>
      <t>09.02.020</t>
    </r>
  </si>
  <si>
    <r>
      <rPr>
        <sz val="6.5"/>
        <rFont val="Arial"/>
        <family val="2"/>
      </rPr>
      <t>FORMA PLANA EM COMPENSADO PARA ESTRUTURA CONVENCIONAL</t>
    </r>
  </si>
  <si>
    <r>
      <rPr>
        <sz val="6.5"/>
        <rFont val="Arial"/>
        <family val="2"/>
      </rPr>
      <t>11.16.040</t>
    </r>
  </si>
  <si>
    <r>
      <rPr>
        <sz val="6.5"/>
        <rFont val="Arial"/>
        <family val="2"/>
      </rPr>
      <t>LANÇAMENTO E ADENSAMENTO DE CONCRETO OU MASSA EM FUNDAÇÃO</t>
    </r>
  </si>
  <si>
    <r>
      <rPr>
        <b/>
        <sz val="7.5"/>
        <rFont val="Arial"/>
        <family val="2"/>
      </rPr>
      <t>SISTEMAS DE PREVENÇÃO E COMBATE A INCÊNDIO</t>
    </r>
  </si>
  <si>
    <r>
      <rPr>
        <b/>
        <sz val="7.5"/>
        <rFont val="Arial"/>
        <family val="2"/>
      </rPr>
      <t>HIDRANTES E ACESSÓRIOS</t>
    </r>
  </si>
  <si>
    <r>
      <rPr>
        <sz val="6.5"/>
        <rFont val="Arial"/>
        <family val="2"/>
      </rPr>
      <t>50.01.330</t>
    </r>
  </si>
  <si>
    <r>
      <rPr>
        <b/>
        <sz val="7.5"/>
        <rFont val="Arial"/>
        <family val="2"/>
      </rPr>
      <t>TUBULAÇÕES, CONEXÕES E CONJUNTOS HIDRÁULICOS</t>
    </r>
  </si>
  <si>
    <r>
      <rPr>
        <sz val="6.5"/>
        <rFont val="Arial"/>
        <family val="2"/>
      </rPr>
      <t>46.07.070</t>
    </r>
  </si>
  <si>
    <r>
      <rPr>
        <sz val="6.5"/>
        <rFont val="Arial"/>
        <family val="2"/>
      </rPr>
      <t>TUBO GALVANIZADO DN= 2 1/2´, INCLUSIVE CONEXÕES</t>
    </r>
  </si>
  <si>
    <r>
      <rPr>
        <sz val="6.5"/>
        <rFont val="Arial"/>
        <family val="2"/>
      </rPr>
      <t>SINAPI</t>
    </r>
  </si>
  <si>
    <r>
      <rPr>
        <sz val="6.5"/>
        <rFont val="Arial"/>
        <family val="2"/>
      </rPr>
      <t>JOELHO 90 GRAUS, EM FERRO GALVANIZADO, DN 65 (2 1/2"), CONEXÃO ROSQUEADA, INSTALADO EM REDE DE ALIMENTAÇÃO PARA HIDRANTE - FORNECIMENTO E INSTALAÇÃO.</t>
    </r>
  </si>
  <si>
    <r>
      <rPr>
        <sz val="6.5"/>
        <rFont val="Arial"/>
        <family val="2"/>
      </rPr>
      <t xml:space="preserve">TÊ, EM AÇO, CONEXÃO SOLDADA, DN 65 (2 1/2"), INSTALADO EM REDE DE ALIMENTAÇÃO PARA
</t>
    </r>
    <r>
      <rPr>
        <sz val="6.5"/>
        <rFont val="Arial"/>
        <family val="2"/>
      </rPr>
      <t>HIDRANTE - FORNECIMENTO E INSTALAÇÃO.</t>
    </r>
  </si>
  <si>
    <r>
      <rPr>
        <sz val="6.5"/>
        <rFont val="Arial"/>
        <family val="2"/>
      </rPr>
      <t>50.01.340</t>
    </r>
  </si>
  <si>
    <r>
      <rPr>
        <sz val="6.5"/>
        <rFont val="Arial"/>
        <family val="2"/>
      </rPr>
      <t>ABRIGO PARA REGISTRO DE RECALQUE, COMPLETO - INCLUSIVE TUBULAÇÕES E VÁLVULAS</t>
    </r>
  </si>
  <si>
    <r>
      <rPr>
        <sz val="6.5"/>
        <rFont val="Arial"/>
        <family val="2"/>
      </rPr>
      <t>CPU</t>
    </r>
  </si>
  <si>
    <r>
      <rPr>
        <sz val="6.5"/>
        <rFont val="Arial"/>
        <family val="2"/>
      </rPr>
      <t xml:space="preserve">REGISTRO DE GAVETA BRUTO, LATÃO, ROSCÁVEL, 2 1/2?, INSTALADO EM RESERVAÇÃO DE ÁGUA DE EDIFICAÇÃO QUE POSSUA RESERVATÓRIO DE FIBRA/FIBROCIMENTO ? FORNECIMENTO E
</t>
    </r>
    <r>
      <rPr>
        <sz val="6.5"/>
        <rFont val="Arial"/>
        <family val="2"/>
      </rPr>
      <t>INSTALAÇÃO. AF_06/2016</t>
    </r>
  </si>
  <si>
    <r>
      <rPr>
        <b/>
        <sz val="7.5"/>
        <rFont val="Arial"/>
        <family val="2"/>
      </rPr>
      <t>FIXAÇÕES DAS TUBULAÇÕES</t>
    </r>
  </si>
  <si>
    <r>
      <rPr>
        <sz val="6.5"/>
        <rFont val="Arial"/>
        <family val="2"/>
      </rPr>
      <t>38.23.220</t>
    </r>
  </si>
  <si>
    <r>
      <rPr>
        <sz val="6.5"/>
        <rFont val="Arial"/>
        <family val="2"/>
      </rPr>
      <t>MÃO FRANCESA SIMPLES, GALVANIZADA A FOGO, L= 300MM</t>
    </r>
  </si>
  <si>
    <r>
      <rPr>
        <b/>
        <sz val="7.5"/>
        <rFont val="Arial"/>
        <family val="2"/>
      </rPr>
      <t>ILUMINAÇÕES DE EMERGÊNCIA, ACIONADORES E CENTRAL DE ALARME</t>
    </r>
  </si>
  <si>
    <r>
      <rPr>
        <sz val="6.5"/>
        <rFont val="Arial"/>
        <family val="2"/>
      </rPr>
      <t>50.05.270</t>
    </r>
  </si>
  <si>
    <r>
      <rPr>
        <sz val="6.5"/>
        <rFont val="Arial"/>
        <family val="2"/>
      </rPr>
      <t xml:space="preserve">CENTRAL DE DETECÇÃO E ALARME DE INCÊNDIO COMPLETA, AUTONOMIA DE 1 HORA PARA 12
</t>
    </r>
    <r>
      <rPr>
        <sz val="6.5"/>
        <rFont val="Arial"/>
        <family val="2"/>
      </rPr>
      <t>LAÇOS, 220 V/12 V</t>
    </r>
  </si>
  <si>
    <r>
      <rPr>
        <sz val="6.5"/>
        <rFont val="Arial"/>
        <family val="2"/>
      </rPr>
      <t>50.05.280</t>
    </r>
  </si>
  <si>
    <r>
      <rPr>
        <sz val="6.5"/>
        <rFont val="Arial"/>
        <family val="2"/>
      </rPr>
      <t>SIRENE TIPO CORNETA DE 12 V</t>
    </r>
  </si>
  <si>
    <r>
      <rPr>
        <sz val="6.5"/>
        <rFont val="Arial"/>
        <family val="2"/>
      </rPr>
      <t>50.05.170</t>
    </r>
  </si>
  <si>
    <r>
      <rPr>
        <sz val="6.5"/>
        <rFont val="Arial"/>
        <family val="2"/>
      </rPr>
      <t>ACIONADOR MANUAL TIPO QUEBRA VIDRO, EM CAIXA PLÁSTICA</t>
    </r>
  </si>
  <si>
    <r>
      <rPr>
        <b/>
        <sz val="7.5"/>
        <rFont val="Arial"/>
        <family val="2"/>
      </rPr>
      <t>SINALIZAÇÕES</t>
    </r>
  </si>
  <si>
    <r>
      <rPr>
        <sz val="6.5"/>
        <rFont val="Arial"/>
        <family val="2"/>
      </rPr>
      <t>97.02.193</t>
    </r>
  </si>
  <si>
    <r>
      <rPr>
        <sz val="6.5"/>
        <rFont val="Arial"/>
        <family val="2"/>
      </rPr>
      <t xml:space="preserve">PLACA DE SINALIZAÇÃO EM PVC FOTOLUMINESCENTE (200X200MM), COM INDICAÇÃO DE
</t>
    </r>
    <r>
      <rPr>
        <sz val="6.5"/>
        <rFont val="Arial"/>
        <family val="2"/>
      </rPr>
      <t>EQUIPAMENTOS DE ALARME, DETECÇÃO E EXTINÇÃO DE INCÊNDIO</t>
    </r>
  </si>
  <si>
    <r>
      <rPr>
        <sz val="6.5"/>
        <rFont val="Arial"/>
        <family val="2"/>
      </rPr>
      <t>97.02.198</t>
    </r>
  </si>
  <si>
    <r>
      <rPr>
        <sz val="6.5"/>
        <rFont val="Arial"/>
        <family val="2"/>
      </rPr>
      <t xml:space="preserve">PLACA DE SINALIZAÇÃO EM PVC, COM INDICAÇÃO DE PROIBIÇÃO NORMATIVA (PLACA RISCO DE
</t>
    </r>
    <r>
      <rPr>
        <sz val="6.5"/>
        <rFont val="Arial"/>
        <family val="2"/>
      </rPr>
      <t>EXPLOSÃO, RISCO DE CHOQUE ELÉTRICO, PROIBIDO FUMAR E M1)</t>
    </r>
  </si>
  <si>
    <r>
      <rPr>
        <b/>
        <sz val="7.5"/>
        <rFont val="Arial"/>
        <family val="2"/>
      </rPr>
      <t>INSTALAÇÕES ELÉTRICAS PARA INCÊNDIO</t>
    </r>
  </si>
  <si>
    <r>
      <rPr>
        <b/>
        <sz val="6.5"/>
        <rFont val="Arial"/>
        <family val="2"/>
      </rPr>
      <t>6.1</t>
    </r>
  </si>
  <si>
    <r>
      <rPr>
        <b/>
        <sz val="7.5"/>
        <rFont val="Arial"/>
        <family val="2"/>
      </rPr>
      <t>CABOS</t>
    </r>
  </si>
  <si>
    <r>
      <rPr>
        <sz val="6.5"/>
        <rFont val="Arial"/>
        <family val="2"/>
      </rPr>
      <t>6.1.1</t>
    </r>
  </si>
  <si>
    <r>
      <rPr>
        <sz val="6.5"/>
        <rFont val="Arial"/>
        <family val="2"/>
      </rPr>
      <t>39.12.520</t>
    </r>
  </si>
  <si>
    <r>
      <rPr>
        <sz val="6.5"/>
        <rFont val="Arial"/>
        <family val="2"/>
      </rPr>
      <t>6.1.2</t>
    </r>
  </si>
  <si>
    <r>
      <rPr>
        <sz val="6.5"/>
        <rFont val="Arial"/>
        <family val="2"/>
      </rPr>
      <t>39.12.530</t>
    </r>
  </si>
  <si>
    <r>
      <rPr>
        <sz val="6.5"/>
        <rFont val="Arial"/>
        <family val="2"/>
      </rPr>
      <t xml:space="preserve">CABO DE COBRE FLEXÍVEL BLINDADO DE 2 X 2,5 MM², ISOLAMENTO 600V, ISOLAÇÃO EM VC/E 105°C -
</t>
    </r>
    <r>
      <rPr>
        <sz val="6.5"/>
        <rFont val="Arial"/>
        <family val="2"/>
      </rPr>
      <t>PARA DETECÇÃO DE INCÊNDIO (SIRENE)</t>
    </r>
  </si>
  <si>
    <r>
      <rPr>
        <sz val="6.5"/>
        <rFont val="Arial"/>
        <family val="2"/>
      </rPr>
      <t>6.1.3</t>
    </r>
  </si>
  <si>
    <r>
      <rPr>
        <sz val="6.5"/>
        <rFont val="Arial"/>
        <family val="2"/>
      </rPr>
      <t>39.24.152</t>
    </r>
  </si>
  <si>
    <r>
      <rPr>
        <sz val="6.5"/>
        <rFont val="Arial"/>
        <family val="2"/>
      </rPr>
      <t xml:space="preserve">CABO DE COBRE FLEXÍVEL DE 3 X 2,5 MM², ISOLAMENTO 500 V - ISOLAÇÃO PP 70°C (ACIONADORES
</t>
    </r>
    <r>
      <rPr>
        <sz val="6.5"/>
        <rFont val="Arial"/>
        <family val="2"/>
      </rPr>
      <t>BOMBA DE INCÊNDIO)</t>
    </r>
  </si>
  <si>
    <r>
      <rPr>
        <sz val="6.5"/>
        <rFont val="Arial"/>
        <family val="2"/>
      </rPr>
      <t>6.1.4</t>
    </r>
  </si>
  <si>
    <r>
      <rPr>
        <sz val="6.5"/>
        <rFont val="Arial"/>
        <family val="2"/>
      </rPr>
      <t>39.29.111</t>
    </r>
  </si>
  <si>
    <r>
      <rPr>
        <sz val="6.5"/>
        <rFont val="Arial"/>
        <family val="2"/>
      </rPr>
      <t xml:space="preserve">CABO DE COBRE FLEXÍVEL DE 2,5 MM², ISOLAMENTO 750 V - ISOLAÇÃO LSHF/A 70°C - BAIXA
</t>
    </r>
    <r>
      <rPr>
        <sz val="6.5"/>
        <rFont val="Arial"/>
        <family val="2"/>
      </rPr>
      <t>EMISSÃO DE FUMAÇA E GASES</t>
    </r>
  </si>
  <si>
    <r>
      <rPr>
        <sz val="6.5"/>
        <rFont val="Arial"/>
        <family val="2"/>
      </rPr>
      <t>6.1.5</t>
    </r>
  </si>
  <si>
    <r>
      <rPr>
        <sz val="6.5"/>
        <rFont val="Arial"/>
        <family val="2"/>
      </rPr>
      <t>39.02.030</t>
    </r>
  </si>
  <si>
    <r>
      <rPr>
        <sz val="6.5"/>
        <rFont val="Arial"/>
        <family val="2"/>
      </rPr>
      <t>CABO DE COBRE DE 6 MM², ISOLAMENTO 750 V - ISOLAÇÃO EM PVC 70°C</t>
    </r>
  </si>
  <si>
    <r>
      <rPr>
        <b/>
        <sz val="6.5"/>
        <rFont val="Arial"/>
        <family val="2"/>
      </rPr>
      <t>6.2</t>
    </r>
  </si>
  <si>
    <r>
      <rPr>
        <b/>
        <sz val="7.5"/>
        <rFont val="Arial"/>
        <family val="2"/>
      </rPr>
      <t>ELETRODUTOS, CONEXÕES, TOMADAS E DISJUNTORES</t>
    </r>
  </si>
  <si>
    <r>
      <rPr>
        <sz val="6.5"/>
        <rFont val="Arial"/>
        <family val="2"/>
      </rPr>
      <t>6.2.1</t>
    </r>
  </si>
  <si>
    <r>
      <rPr>
        <sz val="6.5"/>
        <rFont val="Arial"/>
        <family val="2"/>
      </rPr>
      <t>38.19.030</t>
    </r>
  </si>
  <si>
    <r>
      <rPr>
        <sz val="6.5"/>
        <rFont val="Arial"/>
        <family val="2"/>
      </rPr>
      <t>ELETRODUTO DE PVC CORRUGADO FLEXÍVEL LEVE, DIÂMETRO EXTERNO DE 25 MM (3/4`)</t>
    </r>
  </si>
  <si>
    <r>
      <rPr>
        <sz val="6.5"/>
        <rFont val="Arial"/>
        <family val="2"/>
      </rPr>
      <t>6.2.2</t>
    </r>
  </si>
  <si>
    <r>
      <rPr>
        <sz val="6.5"/>
        <rFont val="Arial"/>
        <family val="2"/>
      </rPr>
      <t>40.02.620</t>
    </r>
  </si>
  <si>
    <r>
      <rPr>
        <sz val="6.5"/>
        <rFont val="Arial"/>
        <family val="2"/>
      </rPr>
      <t>CAIXA DE PASSAGEM EM ALUMÍNIO FUNDIDO À PROVA DE TEMPO, 300 X 300 MM</t>
    </r>
  </si>
  <si>
    <r>
      <rPr>
        <sz val="6.5"/>
        <rFont val="Arial"/>
        <family val="2"/>
      </rPr>
      <t>6.2.3</t>
    </r>
  </si>
  <si>
    <r>
      <rPr>
        <sz val="6.5"/>
        <rFont val="Arial"/>
        <family val="2"/>
      </rPr>
      <t>38.04.040</t>
    </r>
  </si>
  <si>
    <r>
      <rPr>
        <sz val="6.5"/>
        <rFont val="Arial"/>
        <family val="2"/>
      </rPr>
      <t>ELETRODUTO GALVANIZADO, MÉDIO DE 3/4´ - COM ACESSÓRIOS</t>
    </r>
  </si>
  <si>
    <r>
      <rPr>
        <sz val="6.5"/>
        <rFont val="Arial"/>
        <family val="2"/>
      </rPr>
      <t>40.06.040</t>
    </r>
  </si>
  <si>
    <r>
      <rPr>
        <sz val="6.5"/>
        <rFont val="Arial"/>
        <family val="2"/>
      </rPr>
      <t>CONDULETE METÁLICO DE 3/4´</t>
    </r>
  </si>
  <si>
    <r>
      <rPr>
        <sz val="6.5"/>
        <rFont val="Arial"/>
        <family val="2"/>
      </rPr>
      <t>36.20.060</t>
    </r>
  </si>
  <si>
    <r>
      <rPr>
        <sz val="6.5"/>
        <rFont val="Arial"/>
        <family val="2"/>
      </rPr>
      <t>BRAÇADEIRA PARA FIXAÇÃO DE ELETRODUTO, ATÉ 4´</t>
    </r>
  </si>
  <si>
    <r>
      <rPr>
        <sz val="6.5"/>
        <rFont val="Arial"/>
        <family val="2"/>
      </rPr>
      <t>40.04.450</t>
    </r>
  </si>
  <si>
    <r>
      <rPr>
        <sz val="6.5"/>
        <rFont val="Arial"/>
        <family val="2"/>
      </rPr>
      <t>TOMADA 2P+T DE 10 A - 250 V, COMPLETA</t>
    </r>
  </si>
  <si>
    <r>
      <rPr>
        <sz val="6.5"/>
        <rFont val="Arial"/>
        <family val="2"/>
      </rPr>
      <t>37.13.600</t>
    </r>
  </si>
  <si>
    <r>
      <rPr>
        <sz val="6.5"/>
        <rFont val="Arial"/>
        <family val="2"/>
      </rPr>
      <t>DISJUNTOR TERMOMAGNÉTICO, UNIPOLAR 127/220 V, CORRENTE DE 10 A ATÉ 30 A</t>
    </r>
  </si>
  <si>
    <r>
      <rPr>
        <b/>
        <sz val="6.5"/>
        <rFont val="Arial"/>
        <family val="2"/>
      </rPr>
      <t>6.3</t>
    </r>
  </si>
  <si>
    <r>
      <rPr>
        <b/>
        <sz val="7.5"/>
        <rFont val="Arial"/>
        <family val="2"/>
      </rPr>
      <t>CONJUNTO MOTOR-BOMBA E PAINEL DE ACIONAMENTO</t>
    </r>
  </si>
  <si>
    <r>
      <rPr>
        <sz val="6.5"/>
        <rFont val="Arial"/>
        <family val="2"/>
      </rPr>
      <t>6.3.1</t>
    </r>
  </si>
  <si>
    <r>
      <rPr>
        <sz val="6.5"/>
        <rFont val="Arial"/>
        <family val="2"/>
      </rPr>
      <t>6.3.2</t>
    </r>
  </si>
  <si>
    <r>
      <rPr>
        <sz val="6.5"/>
        <rFont val="Arial"/>
        <family val="2"/>
      </rPr>
      <t>6.3.3</t>
    </r>
  </si>
  <si>
    <r>
      <rPr>
        <sz val="6.5"/>
        <rFont val="Arial"/>
        <family val="2"/>
      </rPr>
      <t>37.13.650</t>
    </r>
  </si>
  <si>
    <r>
      <rPr>
        <sz val="6.5"/>
        <rFont val="Arial"/>
        <family val="2"/>
      </rPr>
      <t>DISJUNTOR TERMOMAGNÉTICO, TRIPOLAR 220/380 V, CORRENTE DE 10 A ATÉ 50 A</t>
    </r>
  </si>
  <si>
    <r>
      <rPr>
        <sz val="6.5"/>
        <rFont val="Arial"/>
        <family val="2"/>
      </rPr>
      <t>6.3.4</t>
    </r>
  </si>
  <si>
    <r>
      <rPr>
        <sz val="6.5"/>
        <rFont val="Arial"/>
        <family val="2"/>
      </rPr>
      <t>6.3.5</t>
    </r>
  </si>
  <si>
    <r>
      <rPr>
        <sz val="6.5"/>
        <rFont val="Arial"/>
        <family val="2"/>
      </rPr>
      <t>40.20.100</t>
    </r>
  </si>
  <si>
    <r>
      <rPr>
        <sz val="6.5"/>
        <rFont val="Arial"/>
        <family val="2"/>
      </rPr>
      <t>BOTOEIRA DE COMANDO LIGA-DESLIGA</t>
    </r>
  </si>
  <si>
    <r>
      <rPr>
        <sz val="6.5"/>
        <rFont val="Arial"/>
        <family val="2"/>
      </rPr>
      <t>6.3.6</t>
    </r>
  </si>
  <si>
    <r>
      <rPr>
        <sz val="6.5"/>
        <rFont val="Arial"/>
        <family val="2"/>
      </rPr>
      <t>40.20.110</t>
    </r>
  </si>
  <si>
    <r>
      <rPr>
        <sz val="6.5"/>
        <rFont val="Arial"/>
        <family val="2"/>
      </rPr>
      <t>ALARME SONORO BITONAL 220 V PARA PAINEL DE COMANDO</t>
    </r>
  </si>
  <si>
    <r>
      <rPr>
        <sz val="6.5"/>
        <rFont val="Arial"/>
        <family val="2"/>
      </rPr>
      <t>6.3.7</t>
    </r>
  </si>
  <si>
    <r>
      <rPr>
        <sz val="6.5"/>
        <rFont val="Arial"/>
        <family val="2"/>
      </rPr>
      <t>37.06.014</t>
    </r>
  </si>
  <si>
    <r>
      <rPr>
        <sz val="6.5"/>
        <rFont val="Arial"/>
        <family val="2"/>
      </rPr>
      <t>PAINEL AUTOPORTANTE EM CHAPA DE AÇO, COM PROTEÇÃO MÍNIMA IP 54 - SEM COMPONENTES</t>
    </r>
  </si>
  <si>
    <r>
      <rPr>
        <b/>
        <sz val="7.5"/>
        <rFont val="Arial"/>
        <family val="2"/>
      </rPr>
      <t>RESERVATÓRIO APOIADO</t>
    </r>
  </si>
  <si>
    <r>
      <rPr>
        <b/>
        <sz val="6.5"/>
        <rFont val="Arial"/>
        <family val="2"/>
      </rPr>
      <t>7.1</t>
    </r>
  </si>
  <si>
    <r>
      <rPr>
        <sz val="6.5"/>
        <rFont val="Arial"/>
        <family val="2"/>
      </rPr>
      <t>7.1.1</t>
    </r>
  </si>
  <si>
    <r>
      <rPr>
        <sz val="6.5"/>
        <rFont val="Arial"/>
        <family val="2"/>
      </rPr>
      <t>7.1.2</t>
    </r>
  </si>
  <si>
    <r>
      <rPr>
        <sz val="6.5"/>
        <rFont val="Arial"/>
        <family val="2"/>
      </rPr>
      <t>48.05.020</t>
    </r>
  </si>
  <si>
    <r>
      <rPr>
        <sz val="6.5"/>
        <rFont val="Arial"/>
        <family val="2"/>
      </rPr>
      <t>7.1.3</t>
    </r>
  </si>
  <si>
    <r>
      <rPr>
        <sz val="6.5"/>
        <rFont val="Arial"/>
        <family val="2"/>
      </rPr>
      <t>45.01.020</t>
    </r>
  </si>
  <si>
    <r>
      <rPr>
        <sz val="6.5"/>
        <rFont val="Arial"/>
        <family val="2"/>
      </rPr>
      <t>ENTRADA COMPLETA DE ÁGUA COM ABRIGO E REGISTRO DE GAVETA, DN= 3/4´</t>
    </r>
  </si>
  <si>
    <r>
      <rPr>
        <sz val="6.5"/>
        <rFont val="Arial"/>
        <family val="2"/>
      </rPr>
      <t>7.1.4</t>
    </r>
  </si>
  <si>
    <r>
      <rPr>
        <sz val="6.5"/>
        <rFont val="Arial"/>
        <family val="2"/>
      </rPr>
      <t>46.07.020</t>
    </r>
  </si>
  <si>
    <r>
      <rPr>
        <sz val="6.5"/>
        <rFont val="Arial"/>
        <family val="2"/>
      </rPr>
      <t>TUBO GALVANIZADO DN= 3/4´, INCLUSIVE CONEXÕES</t>
    </r>
  </si>
  <si>
    <r>
      <rPr>
        <b/>
        <sz val="7.5"/>
        <rFont val="Arial"/>
        <family val="2"/>
      </rPr>
      <t>LIMPEZA GERAL DA OBRA</t>
    </r>
  </si>
  <si>
    <r>
      <rPr>
        <sz val="6.5"/>
        <rFont val="Arial"/>
        <family val="2"/>
      </rPr>
      <t>55.01.020</t>
    </r>
  </si>
  <si>
    <r>
      <rPr>
        <sz val="6.5"/>
        <rFont val="Arial"/>
        <family val="2"/>
      </rPr>
      <t>LIMPEZA FINAL DA OBRA</t>
    </r>
  </si>
  <si>
    <r>
      <rPr>
        <b/>
        <sz val="7.5"/>
        <rFont val="Arial"/>
        <family val="2"/>
      </rPr>
      <t>PROJETO 'AS BUILT' COMO TERMINADO</t>
    </r>
  </si>
  <si>
    <r>
      <rPr>
        <sz val="6.5"/>
        <rFont val="Arial"/>
        <family val="2"/>
      </rPr>
      <t>PROJETO 'AS BUILT' COMO TERMINADO</t>
    </r>
  </si>
  <si>
    <r>
      <rPr>
        <b/>
        <sz val="7.5"/>
        <rFont val="Arial"/>
        <family val="2"/>
      </rPr>
      <t>DOCUMENTAÇÕES</t>
    </r>
  </si>
  <si>
    <r>
      <rPr>
        <b/>
        <sz val="6.5"/>
        <rFont val="Arial"/>
        <family val="2"/>
      </rPr>
      <t>9.1</t>
    </r>
  </si>
  <si>
    <r>
      <rPr>
        <b/>
        <sz val="7.5"/>
        <rFont val="Arial"/>
        <family val="2"/>
      </rPr>
      <t>PEDIDO DE VISTORIA NO SISTEMA VIA FÁCIL, TREINAMENTOS, LAUDOS E MEDIÇÕES</t>
    </r>
  </si>
  <si>
    <r>
      <rPr>
        <sz val="6.5"/>
        <rFont val="Arial"/>
        <family val="2"/>
      </rPr>
      <t>9.1.1</t>
    </r>
  </si>
  <si>
    <r>
      <rPr>
        <sz val="6.5"/>
        <rFont val="Arial"/>
        <family val="2"/>
      </rPr>
      <t>9.1.2</t>
    </r>
  </si>
  <si>
    <r>
      <rPr>
        <sz val="6.5"/>
        <rFont val="Arial"/>
        <family val="2"/>
      </rPr>
      <t>LAUDO DAS INSTALAÇÕES ELÉTRICAS, INCLUINDO SPDA.</t>
    </r>
  </si>
  <si>
    <r>
      <rPr>
        <sz val="6.5"/>
        <rFont val="Arial"/>
        <family val="2"/>
      </rPr>
      <t>9.1.3</t>
    </r>
  </si>
  <si>
    <r>
      <rPr>
        <sz val="6.5"/>
        <rFont val="Arial"/>
        <family val="2"/>
      </rPr>
      <t>LAUDO COM TESTE DE ESTANQUEIDADE</t>
    </r>
  </si>
  <si>
    <r>
      <rPr>
        <b/>
        <sz val="5.5"/>
        <rFont val="Arial"/>
        <family val="2"/>
      </rPr>
      <t>VALOR ORÇAMENTO:</t>
    </r>
  </si>
  <si>
    <r>
      <rPr>
        <b/>
        <sz val="5.5"/>
        <rFont val="Arial"/>
        <family val="2"/>
      </rPr>
      <t>VALOR BDI TOTAL:</t>
    </r>
  </si>
  <si>
    <r>
      <rPr>
        <b/>
        <sz val="5.5"/>
        <rFont val="Arial"/>
        <family val="2"/>
      </rPr>
      <t>VALOR TOTAL:</t>
    </r>
  </si>
  <si>
    <t>CURVA 90 GRAUS, EM AÇO, CONEXÃO ROSQUEDADA, DN 65 (2 1/2"), INSTALADO EM REDE DE
ALIMENTAÇÃO PARA HIDRANTE - FORNECIMENTO E INSTALAÇÃO.</t>
  </si>
  <si>
    <t>ACIONADOR MANUAL QUEBRA-VIDRO CONVENCIONAL</t>
  </si>
  <si>
    <t>CABO DE COBRE FLEXÍVEL BLINDADO DE 4 X 1,5 MM², ISOLAMENTO 600V, ISOLAÇÃO EM VC/E 105°C -
PARA DETECÇÃO DE INCÊNDIO (ACIONADORES DO ALARME DE INCÊNDIO)</t>
  </si>
  <si>
    <t>CONJUNTO MOTOR-BOMBA (CENTRÍFUGA) 7,5 CV, MULTIESTÁGIO, HMAN= 41,65 MCA, Q= 20,01 M³/H</t>
  </si>
  <si>
    <t>ESCAVAÇÃO MECANIZADA DE VALAS OU CAVAS COM PROFUNDIDADE ACIMA DE 4 M, COM ESCAVADEIRA HIDRÁULICA</t>
  </si>
  <si>
    <t>48.02.008</t>
  </si>
  <si>
    <t>TORNEIRA DE BOIA, DN= 3/4´</t>
  </si>
  <si>
    <r>
      <rPr>
        <sz val="6.5"/>
        <rFont val="Arial"/>
        <family val="2"/>
      </rPr>
      <t>ABRIGO DE HIDRANTE DE 2 1/2´ COMPLETO - INCLUSIVE MANGUEIRA DE 30 M (2 X 15 M)</t>
    </r>
    <r>
      <rPr>
        <sz val="6.5"/>
        <rFont val="Arial"/>
        <family val="2"/>
      </rPr>
      <t xml:space="preserve"> E SEUS COMPONENTES</t>
    </r>
  </si>
  <si>
    <t>ELETRODUTO GALVANIZADO, MÉDIO DE 1´ - COM ACESSÓRIOS</t>
  </si>
  <si>
    <t>UNIDADE</t>
  </si>
  <si>
    <t>unxmês</t>
  </si>
  <si>
    <t>m²</t>
  </si>
  <si>
    <t>m³</t>
  </si>
  <si>
    <t>m</t>
  </si>
  <si>
    <t>kg</t>
  </si>
  <si>
    <t>un</t>
  </si>
  <si>
    <t>UN</t>
  </si>
  <si>
    <t>cj</t>
  </si>
  <si>
    <t>M2</t>
  </si>
  <si>
    <t>M3</t>
  </si>
  <si>
    <t>GL</t>
  </si>
  <si>
    <t>CONTATOR TRIPOLAR E DISJUNTOR MOTOR - FORNECIMENTO E INSTALAÇÃO INCLUSIVE ELETROTÉCNICO. INSTALAÇÃO NO PAINEL ELÉTRICO COM PROTEÇÃO CONFORME POTÊNCIA DA BOMBA</t>
  </si>
  <si>
    <t>RESERVATÓRIO FIBRA DE VIDRO CILÍNDRICO VERTICAL APOIADO – 08 M3. REFERENTE AO RESERVATÓRIO DE 8 M3</t>
  </si>
  <si>
    <t>SERVIÇOS TÉCNICOS PROFISSIONAIS PARA OBTENÇÃO DO AVCB JUNTO AO CORPO DE BOMBEIROS PARA EDIFICAÇÕES ATÉ 2000 M2</t>
  </si>
  <si>
    <t>REMOÇÃO DE ENTULHO SEPARADO DE OBRA COM CAÇAMBA METÁLICA - TERRA, ALVENARIA, CONCRETO, ARGAMASSA, MADEIRA, PAPEL, PLÁSTICO OU METAL</t>
  </si>
  <si>
    <t>LUVA, EM AÇO, CONEXÃO SOLDADA, DN 65 (2 1/2?), INSTALADO EM REDE DE ALIMENTAÇÃO PARA HIDRANTE - FORNECIMENTO E INSTALAÇÃO.</t>
  </si>
  <si>
    <t>ITEM</t>
  </si>
  <si>
    <t>CÓDIGO</t>
  </si>
  <si>
    <t>DESCRIÇÃO</t>
  </si>
  <si>
    <t>FONTE</t>
  </si>
  <si>
    <t>UND</t>
  </si>
  <si>
    <t>QTD</t>
  </si>
  <si>
    <t>PREÇO UNIT. MAT. (R$)</t>
  </si>
  <si>
    <t>PREÇO UNIT. M.O. (R$)</t>
  </si>
  <si>
    <t>PREÇO
UNITÁRIO R$</t>
  </si>
  <si>
    <t>PREÇO TOTAL (R$) S/BDI</t>
  </si>
  <si>
    <t>PREÇO TOTAL (R$) C/BDI</t>
  </si>
  <si>
    <t>5.1</t>
  </si>
  <si>
    <t>5.2</t>
  </si>
  <si>
    <t>COMP-015548</t>
  </si>
  <si>
    <t>PRÓPRIA</t>
  </si>
  <si>
    <t>uni</t>
  </si>
  <si>
    <t>-</t>
  </si>
  <si>
    <t>LUCAS PIMENTEL GOBBO</t>
  </si>
  <si>
    <t>CREA 5069379148</t>
  </si>
  <si>
    <r>
      <rPr>
        <b/>
        <sz val="6"/>
        <rFont val="Arial"/>
        <family val="2"/>
      </rPr>
      <t>VALOR TOTAL:</t>
    </r>
  </si>
  <si>
    <t>REF. BDI 20%</t>
  </si>
  <si>
    <r>
      <rPr>
        <b/>
        <sz val="6"/>
        <rFont val="Arial"/>
        <family val="2"/>
      </rPr>
      <t>VALOR BDI TOTAL:</t>
    </r>
  </si>
  <si>
    <r>
      <rPr>
        <b/>
        <sz val="6"/>
        <rFont val="Arial"/>
        <family val="2"/>
      </rPr>
      <t>VALOR ORÇAMENTO:</t>
    </r>
  </si>
  <si>
    <r>
      <rPr>
        <b/>
        <sz val="10"/>
        <rFont val="Arial"/>
        <family val="2"/>
      </rPr>
      <t>5</t>
    </r>
  </si>
  <si>
    <r>
      <rPr>
        <b/>
        <sz val="10"/>
        <rFont val="Arial"/>
        <family val="2"/>
      </rPr>
      <t>4</t>
    </r>
  </si>
  <si>
    <r>
      <rPr>
        <b/>
        <sz val="10"/>
        <rFont val="Arial"/>
        <family val="2"/>
      </rPr>
      <t>3</t>
    </r>
  </si>
  <si>
    <r>
      <rPr>
        <b/>
        <sz val="10"/>
        <rFont val="Arial"/>
        <family val="2"/>
      </rPr>
      <t>2</t>
    </r>
  </si>
  <si>
    <r>
      <rPr>
        <b/>
        <sz val="10"/>
        <rFont val="Arial"/>
        <family val="2"/>
      </rPr>
      <t>1</t>
    </r>
  </si>
  <si>
    <t>OBRA:</t>
  </si>
  <si>
    <t>ÁREA</t>
  </si>
  <si>
    <t>PRAZO</t>
  </si>
  <si>
    <t>EXECUÇÃO SERVIÇO DE PREVENÇÃO E COMBATE A INCÊNDIOS</t>
  </si>
  <si>
    <t>60 dias</t>
  </si>
  <si>
    <t>VALOR TOTAL</t>
  </si>
  <si>
    <t>DATA BASE:</t>
  </si>
  <si>
    <t>ITENS</t>
  </si>
  <si>
    <t>DESCRIÇÃO DAS ETAPAS</t>
  </si>
  <si>
    <t>VALOR TOTAL EM R$</t>
  </si>
  <si>
    <t>1° MÊS</t>
  </si>
  <si>
    <t>2° MÊS</t>
  </si>
  <si>
    <t>3° MÊS</t>
  </si>
  <si>
    <t>4° MÊS</t>
  </si>
  <si>
    <t>5° MÊS</t>
  </si>
  <si>
    <t>6° MÊS</t>
  </si>
  <si>
    <t>TOTAL MENSAL - R$</t>
  </si>
  <si>
    <t>PERCENTUAL DO MÊS - %</t>
  </si>
  <si>
    <t>VALOR ACUMULADO - R$</t>
  </si>
  <si>
    <t>PERCENTUAL ACUMULADO - %</t>
  </si>
  <si>
    <t/>
  </si>
  <si>
    <r>
      <rPr>
        <b/>
        <sz val="7"/>
        <rFont val="Arial"/>
        <family val="2"/>
      </rPr>
      <t>VALOR SEM ENCARGOS:</t>
    </r>
  </si>
  <si>
    <r>
      <rPr>
        <b/>
        <sz val="7"/>
        <rFont val="Arial"/>
        <family val="2"/>
      </rPr>
      <t>VALOR ENCARGOS:</t>
    </r>
  </si>
  <si>
    <t>VALOR SEM BDI:</t>
  </si>
  <si>
    <t>CURSO DE BRIGADA DE INCÊNDIO, MINISTRADO POR OFICIAL OU TÉCNICO ESPECIALISTA COM CARGA HORÁRIA DE 08:00 HORAS</t>
  </si>
  <si>
    <t>GERAL</t>
  </si>
  <si>
    <t>5.1.1</t>
  </si>
  <si>
    <t>5.2.1</t>
  </si>
  <si>
    <t>5.2.2</t>
  </si>
  <si>
    <t>5.2.3</t>
  </si>
  <si>
    <t>5.2.4</t>
  </si>
  <si>
    <t>5.2.5</t>
  </si>
  <si>
    <t>5.2.6</t>
  </si>
  <si>
    <t>5.2.7</t>
  </si>
  <si>
    <t>5.2.8</t>
  </si>
  <si>
    <t>5.2.9</t>
  </si>
  <si>
    <t>6.2.4</t>
  </si>
  <si>
    <t>6.2.5</t>
  </si>
  <si>
    <t>6.2.6</t>
  </si>
  <si>
    <t>6.2.7</t>
  </si>
  <si>
    <t>6.2.8</t>
  </si>
  <si>
    <t>6.2.9</t>
  </si>
  <si>
    <r>
      <rPr>
        <sz val="6.5"/>
        <rFont val="Arial"/>
        <family val="2"/>
      </rPr>
      <t>7.1.5</t>
    </r>
    <r>
      <rPr>
        <sz val="11"/>
        <color theme="1"/>
        <rFont val="Calibri"/>
        <family val="2"/>
        <scheme val="minor"/>
      </rPr>
      <t/>
    </r>
  </si>
  <si>
    <r>
      <rPr>
        <sz val="6.5"/>
        <rFont val="Arial"/>
        <family val="2"/>
      </rPr>
      <t>7.1.6</t>
    </r>
    <r>
      <rPr>
        <sz val="11"/>
        <color theme="1"/>
        <rFont val="Calibri"/>
        <family val="2"/>
        <scheme val="minor"/>
      </rPr>
      <t/>
    </r>
  </si>
  <si>
    <r>
      <rPr>
        <sz val="6.5"/>
        <rFont val="Arial"/>
        <family val="2"/>
      </rPr>
      <t>7.1.8</t>
    </r>
    <r>
      <rPr>
        <sz val="11"/>
        <color theme="1"/>
        <rFont val="Calibri"/>
        <family val="2"/>
        <scheme val="minor"/>
      </rPr>
      <t/>
    </r>
  </si>
  <si>
    <r>
      <rPr>
        <sz val="6.5"/>
        <rFont val="Arial"/>
        <family val="2"/>
      </rPr>
      <t>7.1.9</t>
    </r>
    <r>
      <rPr>
        <sz val="11"/>
        <color theme="1"/>
        <rFont val="Calibri"/>
        <family val="2"/>
        <scheme val="minor"/>
      </rPr>
      <t/>
    </r>
  </si>
  <si>
    <r>
      <rPr>
        <sz val="6.5"/>
        <rFont val="Arial"/>
        <family val="2"/>
      </rPr>
      <t>7.1.10</t>
    </r>
    <r>
      <rPr>
        <sz val="11"/>
        <color theme="1"/>
        <rFont val="Calibri"/>
        <family val="2"/>
        <scheme val="minor"/>
      </rPr>
      <t/>
    </r>
  </si>
  <si>
    <r>
      <rPr>
        <sz val="6.5"/>
        <rFont val="Arial"/>
        <family val="2"/>
      </rPr>
      <t>7.1.11</t>
    </r>
    <r>
      <rPr>
        <sz val="11"/>
        <color theme="1"/>
        <rFont val="Calibri"/>
        <family val="2"/>
        <scheme val="minor"/>
      </rPr>
      <t/>
    </r>
  </si>
  <si>
    <r>
      <rPr>
        <sz val="6.5"/>
        <rFont val="Arial"/>
        <family val="2"/>
      </rPr>
      <t>7.1.12</t>
    </r>
    <r>
      <rPr>
        <sz val="11"/>
        <color theme="1"/>
        <rFont val="Calibri"/>
        <family val="2"/>
        <scheme val="minor"/>
      </rPr>
      <t/>
    </r>
  </si>
  <si>
    <t>9.1.4</t>
  </si>
  <si>
    <t>CDHU</t>
  </si>
  <si>
    <t>LANÇAMENTO E ADENSAMENTO DE CONCRETO OU MASSA EM ESTRUTURA</t>
  </si>
  <si>
    <t>ALVENARIA DE BLOCO CERÂMICO DE VEDAÇÃO, USO REVESTIDO, DE 14 CM</t>
  </si>
  <si>
    <r>
      <rPr>
        <sz val="6.5"/>
        <rFont val="Arial"/>
        <family val="2"/>
      </rPr>
      <t>LAJE PRÉ-FABRICADA MISTA VIGOTA TRELIÇADA/LAJOTA CERÂMICA - LT 12 (8+4) E CAPA COM
CONCRETO DE 25 MPA</t>
    </r>
  </si>
  <si>
    <t>50.05.450</t>
  </si>
  <si>
    <t>01.17.031</t>
  </si>
  <si>
    <t>43.10.480</t>
  </si>
  <si>
    <t>SIURB</t>
  </si>
  <si>
    <t>8.2</t>
  </si>
  <si>
    <t>PROTEÇÃO PASSIVA CONTRA INCÊNDIO</t>
  </si>
  <si>
    <t>8.2.1</t>
  </si>
  <si>
    <t>PROTEÇÃO PASSIVA CONTRA INCÊNDIO COM TINTA INTUMESCENTE, COM TEMPO REQUERIDO DE RESISTÊNCIA AO FOGO TRRF = 60 MIN - APLICAÇÃO EM ESTRUTURA METÁLICA</t>
  </si>
  <si>
    <t>8.1</t>
  </si>
  <si>
    <t>8.1.1</t>
  </si>
  <si>
    <t>8.3</t>
  </si>
  <si>
    <t>REPAROS, CONSERVACOES E COMPLEMENTOS - GLP</t>
  </si>
  <si>
    <t>8.3.1</t>
  </si>
  <si>
    <t>47.20.070</t>
  </si>
  <si>
    <t>PIGTAIL FLEXÍVEL, REVESTIDO COM BORRACHA SINTÉTICA RESISTENTE, DN= 7/16´ COMPRIMENTO ATÉ 1,00 M</t>
  </si>
  <si>
    <t>8.3.2</t>
  </si>
  <si>
    <t>47.20.080</t>
  </si>
  <si>
    <t>REGULADOR DE PRIMEIRO ESTÁGIO DE ALTA PRESSÃO ATÉ 2 KGF/CM², VAZÃO DE 90 KG GLP/HORA</t>
  </si>
  <si>
    <t>8.3.3</t>
  </si>
  <si>
    <t>47.07.010</t>
  </si>
  <si>
    <t>VÁLVULA DE ESFERA EM AÇO CARBONO FUNDIDO, PASSAGEM PLENA, CLASSE 150 LIBRAS PARA VAPOR E CLASSE 600 LIBRAS PARA ÁGUA, ÓLEO E GÁS, DN= 1/2´</t>
  </si>
  <si>
    <t>8.3.4</t>
  </si>
  <si>
    <t>8.4</t>
  </si>
  <si>
    <t>ADEQUAÇÃO CORRIMÃO E GUARDA CORPO</t>
  </si>
  <si>
    <t>8.4.1</t>
  </si>
  <si>
    <t>24.03.310</t>
  </si>
  <si>
    <t>CORRIMÃO TUBULAR EM AÇO GALVANIZADO, DIÂMETRO 1 1/2´</t>
  </si>
  <si>
    <t>24.03.040</t>
  </si>
  <si>
    <t>GUARDA-CORPO TUBULAR COM TELA EM AÇO GALVANIZADO, DIÂMETRO DE 1 1/2´</t>
  </si>
  <si>
    <t>33.07.102</t>
  </si>
  <si>
    <t>ESMALTE A BASE DE ÁGUA EM ESTRUTURA METÁLICA</t>
  </si>
  <si>
    <t>8.2.2</t>
  </si>
  <si>
    <t>8.2.3</t>
  </si>
  <si>
    <t>8.5</t>
  </si>
  <si>
    <t>8.5.1</t>
  </si>
  <si>
    <t>GUARDA-CORPO COM VIDRO DE 8 MM, EM TUBO DE AÇO GALVANIZADO, DIÂMETRO 1 1/2´</t>
  </si>
  <si>
    <t>24.06.030</t>
  </si>
  <si>
    <t>FONTE:</t>
  </si>
  <si>
    <t>SINAPI</t>
  </si>
  <si>
    <t>VERSÃO:</t>
  </si>
  <si>
    <t>189 COM DESNOREAÇÃO</t>
  </si>
  <si>
    <t>EXECUÇÃO DO SISTEMA DE PREVENÇÃO E COMBATE A INCÊNDIOS</t>
  </si>
  <si>
    <t>LOCAL:</t>
  </si>
  <si>
    <t>PRAÇA DA BANDEIRA, 111, ITATINGA - SP</t>
  </si>
  <si>
    <t>BDI: 20,00%</t>
  </si>
  <si>
    <t>PLANILHA ORÇAMENTÁRIA</t>
  </si>
  <si>
    <t>2023/02 COM DESONERAÇÃO</t>
  </si>
  <si>
    <t>50.05.312</t>
  </si>
  <si>
    <t xml:space="preserve">BLOCO AUTÔNOMO DE ILUMINAÇÃO DE EMERGÊNCIA LED, COM AUTONOMIA MÍNIMA DE 3 HORAS, FLUXO LUMINOSO DE 2.000 ATÉ 3.000 LÚMENS, EQUIPADO COM 2 FARÓIS
</t>
  </si>
  <si>
    <t>38.04.060</t>
  </si>
  <si>
    <t>37.13.610</t>
  </si>
  <si>
    <t>DISJUNTOR TERMOMAGNÉTICO, UNIPOLAR 127/220 V, CORRENTE DE 35 A ATÉ 50 A</t>
  </si>
  <si>
    <t>CONCRETO PREPARADO NO LOCAL, FCK = 20 MPA</t>
  </si>
  <si>
    <t>11.03.090</t>
  </si>
  <si>
    <t>33.07.303</t>
  </si>
  <si>
    <t>5.3</t>
  </si>
  <si>
    <t>5.3.1</t>
  </si>
  <si>
    <t>5.4</t>
  </si>
  <si>
    <t>5.4.1</t>
  </si>
  <si>
    <t>5.4.2</t>
  </si>
  <si>
    <t>5.4.3</t>
  </si>
  <si>
    <t>5.4.4</t>
  </si>
  <si>
    <t>5.4.5</t>
  </si>
  <si>
    <t>5.6</t>
  </si>
  <si>
    <t>5.6.1</t>
  </si>
  <si>
    <t>5.6.2</t>
  </si>
  <si>
    <r>
      <t xml:space="preserve">CONJUNTO HIDRÁULICO PARA INSTALAÇÃO DE BOMBA EM AÇO ROSCÁVEL, DN SUCÇÃ 65 (2½) O E
</t>
    </r>
    <r>
      <rPr>
        <sz val="6.5"/>
        <rFont val="Arial"/>
        <family val="2"/>
      </rPr>
      <t>DN RECALQUE 65 (2½)</t>
    </r>
  </si>
  <si>
    <t>07.02.080</t>
  </si>
  <si>
    <t>CPOS</t>
  </si>
  <si>
    <t>20.05.36</t>
  </si>
  <si>
    <t>CONCRETO FCK=15MPA C/ AGREGADO RECICLADO</t>
  </si>
  <si>
    <t>DATA: 03/05/2023</t>
  </si>
  <si>
    <t>Itatinga, 03 maio de 2023</t>
  </si>
  <si>
    <t>Itatinga, 03 de maio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</si>
</sst>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-&quot;R$&quot;\ * #,##0.00_-;\-&quot;R$&quot;\ * #,##0.00_-;_-&quot;R$&quot;\ * &quot;-&quot;??_-;_-@_-"/>
    <numFmt numFmtId="164" formatCode="m\.d\.yy;@"/>
    <numFmt numFmtId="165" formatCode="_(* #,##0.00_);_(* \(#,##0.00\);_(* &quot;-&quot;??_);_(@_)"/>
    <numFmt numFmtId="166" formatCode="&quot;R$&quot;\ #,##0.00;[Red]&quot;R$&quot;\ #,##0.00"/>
    <numFmt numFmtId="167" formatCode="[$-416]mmmm\-yy;@"/>
    <numFmt numFmtId="168" formatCode="#,##0.00;[Red]#,##0.00"/>
  </numFmts>
  <fonts count="77">
    <font>
      <sz val="11"/>
      <color theme="1"/>
      <name val="Calibri"/>
      <family val="2"/>
      <scheme val="minor"/>
    </font>
    <font>
      <b/>
      <sz val="6.5"/>
      <name val="Arial"/>
      <family val="2"/>
    </font>
    <font>
      <b/>
      <sz val="6.5"/>
      <name val="Arial"/>
      <family val="2"/>
    </font>
    <font>
      <sz val="10"/>
      <color rgb="FF000000"/>
      <name val="Times New Roman"/>
      <family val="1"/>
    </font>
    <font>
      <b/>
      <sz val="5.5"/>
      <name val="Arial"/>
      <family val="2"/>
    </font>
    <font>
      <b/>
      <sz val="6.5"/>
      <color rgb="FF000000"/>
      <name val="Arial"/>
      <family val="2"/>
    </font>
    <font>
      <b/>
      <sz val="7.5"/>
      <name val="Arial"/>
      <family val="2"/>
    </font>
    <font>
      <b/>
      <sz val="7.5"/>
      <name val="Arial"/>
      <family val="2"/>
    </font>
    <font>
      <b/>
      <sz val="5.5"/>
      <color rgb="FF000000"/>
      <name val="Arial"/>
      <family val="2"/>
    </font>
    <font>
      <sz val="6.5"/>
      <name val="Arial"/>
      <family val="2"/>
    </font>
    <font>
      <sz val="6.5"/>
      <name val="Arial"/>
      <family val="2"/>
    </font>
    <font>
      <sz val="5.5"/>
      <color rgb="FF000000"/>
      <name val="Arial"/>
      <family val="2"/>
    </font>
    <font>
      <sz val="6.5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10"/>
      <name val="Arial"/>
      <family val="2"/>
    </font>
    <font>
      <b/>
      <sz val="16"/>
      <name val="Swis721 Ex BT"/>
      <family val="2"/>
    </font>
    <font>
      <b/>
      <sz val="16"/>
      <name val="Arial"/>
      <family val="2"/>
    </font>
    <font>
      <sz val="16"/>
      <name val="Arial"/>
      <family val="2"/>
    </font>
    <font>
      <sz val="16"/>
      <name val="Swis721 Ex BT"/>
      <family val="2"/>
    </font>
    <font>
      <b/>
      <sz val="8"/>
      <color rgb="FF000000"/>
      <name val="Arial"/>
      <family val="2"/>
    </font>
    <font>
      <b/>
      <sz val="5"/>
      <color rgb="FF000000"/>
      <name val="Arial"/>
      <family val="2"/>
    </font>
    <font>
      <b/>
      <sz val="6"/>
      <name val="Arial"/>
      <family val="2"/>
    </font>
    <font>
      <b/>
      <sz val="6"/>
      <color rgb="FF000000"/>
      <name val="Arial"/>
      <family val="2"/>
    </font>
    <font>
      <b/>
      <sz val="7"/>
      <name val="Arial"/>
      <family val="2"/>
    </font>
    <font>
      <b/>
      <sz val="10"/>
      <color rgb="FF000000"/>
      <name val="Arial"/>
      <family val="2"/>
    </font>
    <font>
      <b/>
      <sz val="10"/>
      <name val="Arial"/>
      <family val="2"/>
    </font>
    <font>
      <sz val="9"/>
      <color indexed="8"/>
      <name val="Arial"/>
      <family val="2"/>
    </font>
    <font>
      <b/>
      <sz val="26"/>
      <name val="Swis721 Ex BT"/>
      <family val="2"/>
    </font>
    <font>
      <b/>
      <sz val="28"/>
      <name val="Swis721 Ex BT"/>
      <family val="2"/>
    </font>
    <font>
      <b/>
      <sz val="12"/>
      <color indexed="17"/>
      <name val="Times New Roman"/>
      <family val="1"/>
    </font>
    <font>
      <b/>
      <sz val="9"/>
      <name val="Arial"/>
      <family val="2"/>
    </font>
    <font>
      <b/>
      <sz val="14"/>
      <name val="Swis721 BlkEx BT"/>
      <family val="2"/>
    </font>
    <font>
      <b/>
      <sz val="18"/>
      <name val="Swis721 BlkEx BT"/>
      <family val="2"/>
    </font>
    <font>
      <b/>
      <sz val="9"/>
      <name val="Swis721 LtEx BT"/>
      <family val="2"/>
    </font>
    <font>
      <sz val="10"/>
      <name val="Swis721 LtEx BT"/>
      <family val="2"/>
    </font>
    <font>
      <b/>
      <sz val="10"/>
      <name val="Swis721 LtEx BT"/>
      <family val="2"/>
    </font>
    <font>
      <b/>
      <sz val="14"/>
      <name val="Swis721 LtEx BT"/>
      <family val="2"/>
    </font>
    <font>
      <b/>
      <sz val="14"/>
      <name val="Swis721 Ex BT"/>
      <family val="2"/>
    </font>
    <font>
      <b/>
      <sz val="16"/>
      <name val="Swis721 LtEx BT"/>
      <family val="2"/>
    </font>
    <font>
      <b/>
      <sz val="9"/>
      <color indexed="8"/>
      <name val="Swis721 LtEx BT"/>
      <family val="2"/>
    </font>
    <font>
      <b/>
      <sz val="8"/>
      <name val="Arial Narrow"/>
      <family val="2"/>
    </font>
    <font>
      <b/>
      <sz val="10"/>
      <name val="Times New Roman"/>
      <family val="1"/>
    </font>
    <font>
      <b/>
      <sz val="8"/>
      <name val="Swis721 Ex BT"/>
      <family val="2"/>
    </font>
    <font>
      <sz val="10"/>
      <name val="Times New Roman"/>
      <family val="1"/>
    </font>
    <font>
      <b/>
      <sz val="14"/>
      <name val="Swis721 Hv BT"/>
      <family val="2"/>
    </font>
    <font>
      <b/>
      <sz val="12"/>
      <name val="Swis721 LtEx BT"/>
      <family val="2"/>
    </font>
    <font>
      <sz val="9"/>
      <name val="Times New Roman"/>
      <family val="1"/>
    </font>
    <font>
      <b/>
      <sz val="10"/>
      <color indexed="8"/>
      <name val="Arial"/>
      <family val="2"/>
    </font>
    <font>
      <b/>
      <sz val="11"/>
      <color indexed="8"/>
      <name val="Arial"/>
      <family val="2"/>
    </font>
    <font>
      <b/>
      <sz val="12"/>
      <color indexed="8"/>
      <name val="Arial"/>
      <family val="2"/>
    </font>
    <font>
      <b/>
      <sz val="14"/>
      <color indexed="8"/>
      <name val="Arial"/>
      <family val="2"/>
    </font>
    <font>
      <b/>
      <sz val="11"/>
      <color indexed="8"/>
      <name val="Arial Unicode MS"/>
      <family val="2"/>
    </font>
    <font>
      <sz val="12"/>
      <color indexed="8"/>
      <name val="Swis721 Ex BT"/>
      <family val="2"/>
    </font>
    <font>
      <b/>
      <sz val="11"/>
      <color indexed="8"/>
      <name val="Swis721 Ex BT"/>
      <family val="2"/>
    </font>
    <font>
      <b/>
      <sz val="8"/>
      <color indexed="8"/>
      <name val="Arial Narrow"/>
      <family val="2"/>
    </font>
    <font>
      <sz val="8"/>
      <name val="Times New Roman"/>
      <family val="1"/>
    </font>
    <font>
      <sz val="11"/>
      <color indexed="8"/>
      <name val="Arial"/>
      <family val="2"/>
    </font>
    <font>
      <sz val="10"/>
      <color indexed="8"/>
      <name val="Arial"/>
      <family val="2"/>
    </font>
    <font>
      <b/>
      <sz val="14"/>
      <color indexed="8"/>
      <name val="Swis721 Ex BT"/>
      <family val="2"/>
    </font>
    <font>
      <sz val="11"/>
      <name val="Swis721 Ex BT"/>
      <family val="2"/>
    </font>
    <font>
      <b/>
      <sz val="12"/>
      <name val="Swis721 Ex BT"/>
      <family val="2"/>
    </font>
    <font>
      <sz val="9"/>
      <color rgb="FF000000"/>
      <name val="SansSerif"/>
      <family val="2"/>
    </font>
    <font>
      <b/>
      <sz val="9"/>
      <color indexed="8"/>
      <name val="Swis721 Ex BT"/>
      <family val="2"/>
    </font>
    <font>
      <sz val="9"/>
      <name val="Arial"/>
      <family val="2"/>
    </font>
    <font>
      <b/>
      <sz val="9"/>
      <name val="Swis721 Ex BT"/>
      <family val="2"/>
    </font>
    <font>
      <b/>
      <sz val="7"/>
      <color rgb="FF000000"/>
      <name val="Arial"/>
      <family val="2"/>
    </font>
    <font>
      <sz val="5.5"/>
      <name val="Arial"/>
      <family val="2"/>
    </font>
    <font>
      <sz val="7"/>
      <color rgb="FF000000"/>
      <name val="Arial"/>
      <family val="2"/>
    </font>
    <font>
      <b/>
      <sz val="16"/>
      <color theme="1"/>
      <name val="Calibri"/>
      <family val="2"/>
      <scheme val="minor"/>
    </font>
    <font>
      <sz val="5.5"/>
      <color rgb="FF000000"/>
      <name val="Arial MT"/>
      <family val="2"/>
    </font>
  </fonts>
  <fills count="14">
    <fill>
      <patternFill patternType="none"/>
    </fill>
    <fill>
      <patternFill patternType="gray125"/>
    </fill>
    <fill>
      <patternFill patternType="solid">
        <fgColor rgb="FFCDCDCD"/>
      </patternFill>
    </fill>
    <fill>
      <patternFill patternType="solid">
        <fgColor rgb="FFCCCCCC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84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</borders>
  <cellStyleXfs count="6">
    <xf numFmtId="0" fontId="0" fillId="0" borderId="0"/>
    <xf numFmtId="0" fontId="3" fillId="0" borderId="0"/>
    <xf numFmtId="44" fontId="13" fillId="0" borderId="0" applyFont="0" applyFill="0" applyBorder="0" applyAlignment="0" applyProtection="0"/>
    <xf numFmtId="0" fontId="21" fillId="0" borderId="0"/>
    <xf numFmtId="9" fontId="21" fillId="0" borderId="0" applyFont="0" applyFill="0" applyBorder="0" applyAlignment="0" applyProtection="0"/>
    <xf numFmtId="165" fontId="21" fillId="0" borderId="0" applyFont="0" applyFill="0" applyBorder="0" applyAlignment="0" applyProtection="0"/>
  </cellStyleXfs>
  <cellXfs count="373">
    <xf numFmtId="0" fontId="0" fillId="0" borderId="0" xfId="0"/>
    <xf numFmtId="0" fontId="9" fillId="0" borderId="6" xfId="1" applyFont="1" applyBorder="1" applyAlignment="1">
      <alignment horizontal="left" vertical="top" wrapText="1"/>
    </xf>
    <xf numFmtId="0" fontId="9" fillId="0" borderId="6" xfId="1" applyFont="1" applyBorder="1" applyAlignment="1">
      <alignment horizontal="center" vertical="top" wrapText="1"/>
    </xf>
    <xf numFmtId="0" fontId="3" fillId="0" borderId="6" xfId="1" applyBorder="1" applyAlignment="1">
      <alignment horizontal="left" vertical="top" wrapText="1"/>
    </xf>
    <xf numFmtId="1" fontId="12" fillId="0" borderId="6" xfId="1" applyNumberFormat="1" applyFont="1" applyBorder="1" applyAlignment="1">
      <alignment horizontal="center" vertical="top" shrinkToFit="1"/>
    </xf>
    <xf numFmtId="1" fontId="12" fillId="0" borderId="6" xfId="1" applyNumberFormat="1" applyFont="1" applyBorder="1" applyAlignment="1">
      <alignment horizontal="center" vertical="center" shrinkToFit="1"/>
    </xf>
    <xf numFmtId="0" fontId="9" fillId="0" borderId="6" xfId="1" applyFont="1" applyBorder="1" applyAlignment="1">
      <alignment horizontal="center" vertical="center" wrapText="1"/>
    </xf>
    <xf numFmtId="0" fontId="10" fillId="0" borderId="6" xfId="1" applyFont="1" applyBorder="1" applyAlignment="1">
      <alignment horizontal="left" vertical="top" wrapText="1"/>
    </xf>
    <xf numFmtId="0" fontId="10" fillId="0" borderId="6" xfId="1" applyFont="1" applyBorder="1" applyAlignment="1">
      <alignment horizontal="center" vertical="top" wrapText="1"/>
    </xf>
    <xf numFmtId="0" fontId="17" fillId="0" borderId="6" xfId="1" applyFont="1" applyBorder="1" applyAlignment="1">
      <alignment horizontal="center" vertical="top" wrapText="1"/>
    </xf>
    <xf numFmtId="0" fontId="17" fillId="0" borderId="6" xfId="1" applyFont="1" applyBorder="1" applyAlignment="1">
      <alignment horizontal="center" vertical="center" wrapText="1"/>
    </xf>
    <xf numFmtId="0" fontId="18" fillId="0" borderId="0" xfId="0" applyFont="1" applyAlignment="1">
      <alignment horizontal="center"/>
    </xf>
    <xf numFmtId="4" fontId="8" fillId="0" borderId="6" xfId="1" applyNumberFormat="1" applyFont="1" applyBorder="1" applyAlignment="1">
      <alignment horizontal="center" vertical="top" shrinkToFit="1"/>
    </xf>
    <xf numFmtId="2" fontId="11" fillId="0" borderId="6" xfId="1" applyNumberFormat="1" applyFont="1" applyBorder="1" applyAlignment="1">
      <alignment horizontal="center" vertical="top" shrinkToFit="1"/>
    </xf>
    <xf numFmtId="4" fontId="11" fillId="0" borderId="6" xfId="1" applyNumberFormat="1" applyFont="1" applyBorder="1" applyAlignment="1">
      <alignment horizontal="center" vertical="top" shrinkToFit="1"/>
    </xf>
    <xf numFmtId="2" fontId="8" fillId="0" borderId="6" xfId="1" applyNumberFormat="1" applyFont="1" applyBorder="1" applyAlignment="1">
      <alignment horizontal="center" vertical="top" shrinkToFit="1"/>
    </xf>
    <xf numFmtId="2" fontId="11" fillId="0" borderId="6" xfId="1" applyNumberFormat="1" applyFont="1" applyBorder="1" applyAlignment="1">
      <alignment horizontal="center" vertical="center" shrinkToFit="1"/>
    </xf>
    <xf numFmtId="0" fontId="0" fillId="0" borderId="0" xfId="0" applyAlignment="1">
      <alignment horizontal="center"/>
    </xf>
    <xf numFmtId="0" fontId="19" fillId="0" borderId="0" xfId="0" applyFont="1" applyAlignment="1">
      <alignment horizontal="left" vertical="center"/>
    </xf>
    <xf numFmtId="0" fontId="20" fillId="3" borderId="11" xfId="0" applyFont="1" applyFill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1" fontId="19" fillId="0" borderId="14" xfId="0" applyNumberFormat="1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10" fontId="23" fillId="5" borderId="0" xfId="4" applyNumberFormat="1" applyFont="1" applyFill="1"/>
    <xf numFmtId="0" fontId="24" fillId="5" borderId="0" xfId="3" applyFont="1" applyFill="1"/>
    <xf numFmtId="0" fontId="24" fillId="5" borderId="0" xfId="3" applyFont="1" applyFill="1" applyAlignment="1">
      <alignment horizontal="center"/>
    </xf>
    <xf numFmtId="0" fontId="22" fillId="5" borderId="0" xfId="3" applyFont="1" applyFill="1" applyAlignment="1">
      <alignment horizontal="center" wrapText="1"/>
    </xf>
    <xf numFmtId="0" fontId="22" fillId="5" borderId="0" xfId="3" applyFont="1" applyFill="1" applyAlignment="1">
      <alignment horizontal="center"/>
    </xf>
    <xf numFmtId="44" fontId="15" fillId="0" borderId="0" xfId="0" applyNumberFormat="1" applyFont="1"/>
    <xf numFmtId="0" fontId="0" fillId="0" borderId="0" xfId="0" applyAlignment="1" applyProtection="1">
      <alignment wrapText="1"/>
      <protection locked="0"/>
    </xf>
    <xf numFmtId="44" fontId="26" fillId="0" borderId="18" xfId="2" applyFont="1" applyFill="1" applyBorder="1" applyAlignment="1" applyProtection="1">
      <alignment horizontal="center" vertical="center" wrapText="1"/>
    </xf>
    <xf numFmtId="0" fontId="27" fillId="0" borderId="19" xfId="0" applyFont="1" applyBorder="1" applyAlignment="1">
      <alignment horizontal="right" vertical="center" wrapText="1"/>
    </xf>
    <xf numFmtId="0" fontId="15" fillId="0" borderId="0" xfId="0" applyFont="1"/>
    <xf numFmtId="0" fontId="14" fillId="0" borderId="17" xfId="0" applyFont="1" applyBorder="1" applyAlignment="1" applyProtection="1">
      <alignment wrapText="1"/>
      <protection locked="0"/>
    </xf>
    <xf numFmtId="44" fontId="26" fillId="0" borderId="20" xfId="2" applyFont="1" applyFill="1" applyBorder="1" applyAlignment="1" applyProtection="1">
      <alignment horizontal="center" vertical="center" wrapText="1"/>
    </xf>
    <xf numFmtId="0" fontId="27" fillId="0" borderId="21" xfId="0" applyFont="1" applyBorder="1" applyAlignment="1">
      <alignment horizontal="right" vertical="center" wrapText="1"/>
    </xf>
    <xf numFmtId="4" fontId="29" fillId="0" borderId="0" xfId="0" applyNumberFormat="1" applyFont="1" applyAlignment="1">
      <alignment horizontal="right" vertical="center" wrapText="1"/>
    </xf>
    <xf numFmtId="44" fontId="26" fillId="0" borderId="22" xfId="2" applyFont="1" applyFill="1" applyBorder="1" applyAlignment="1" applyProtection="1">
      <alignment horizontal="center" vertical="center" wrapText="1"/>
    </xf>
    <xf numFmtId="0" fontId="27" fillId="0" borderId="23" xfId="0" applyFont="1" applyBorder="1" applyAlignment="1">
      <alignment horizontal="right" vertical="center" wrapText="1"/>
    </xf>
    <xf numFmtId="0" fontId="0" fillId="6" borderId="0" xfId="0" applyFill="1" applyAlignment="1" applyProtection="1">
      <alignment vertical="top" wrapText="1"/>
      <protection locked="0"/>
    </xf>
    <xf numFmtId="0" fontId="0" fillId="6" borderId="24" xfId="0" applyFill="1" applyBorder="1" applyAlignment="1" applyProtection="1">
      <alignment vertical="top" wrapText="1"/>
      <protection locked="0"/>
    </xf>
    <xf numFmtId="0" fontId="0" fillId="6" borderId="25" xfId="0" applyFill="1" applyBorder="1" applyAlignment="1" applyProtection="1">
      <alignment vertical="top" wrapText="1"/>
      <protection locked="0"/>
    </xf>
    <xf numFmtId="0" fontId="0" fillId="6" borderId="26" xfId="0" applyFill="1" applyBorder="1" applyAlignment="1" applyProtection="1">
      <alignment vertical="top" wrapText="1"/>
      <protection locked="0"/>
    </xf>
    <xf numFmtId="0" fontId="0" fillId="6" borderId="27" xfId="0" applyFill="1" applyBorder="1" applyAlignment="1" applyProtection="1">
      <alignment vertical="top" wrapText="1"/>
      <protection locked="0"/>
    </xf>
    <xf numFmtId="0" fontId="0" fillId="6" borderId="28" xfId="0" applyFill="1" applyBorder="1" applyAlignment="1" applyProtection="1">
      <alignment vertical="top" wrapText="1"/>
      <protection locked="0"/>
    </xf>
    <xf numFmtId="0" fontId="0" fillId="6" borderId="29" xfId="0" applyFill="1" applyBorder="1" applyAlignment="1" applyProtection="1">
      <alignment vertical="top" wrapText="1"/>
      <protection locked="0"/>
    </xf>
    <xf numFmtId="0" fontId="0" fillId="6" borderId="30" xfId="0" applyFill="1" applyBorder="1" applyAlignment="1" applyProtection="1">
      <alignment vertical="top" wrapText="1"/>
      <protection locked="0"/>
    </xf>
    <xf numFmtId="0" fontId="0" fillId="6" borderId="31" xfId="0" applyFill="1" applyBorder="1" applyAlignment="1" applyProtection="1">
      <alignment vertical="top" wrapText="1"/>
      <protection locked="0"/>
    </xf>
    <xf numFmtId="3" fontId="17" fillId="0" borderId="0" xfId="5" applyNumberFormat="1" applyFont="1" applyAlignment="1">
      <alignment vertical="center"/>
    </xf>
    <xf numFmtId="0" fontId="17" fillId="0" borderId="0" xfId="3" applyFont="1" applyAlignment="1">
      <alignment wrapText="1"/>
    </xf>
    <xf numFmtId="0" fontId="33" fillId="0" borderId="0" xfId="3" applyFont="1"/>
    <xf numFmtId="10" fontId="16" fillId="0" borderId="0" xfId="4" applyNumberFormat="1" applyFont="1"/>
    <xf numFmtId="0" fontId="17" fillId="0" borderId="0" xfId="3" applyFont="1"/>
    <xf numFmtId="0" fontId="21" fillId="0" borderId="0" xfId="3"/>
    <xf numFmtId="0" fontId="34" fillId="5" borderId="35" xfId="3" applyFont="1" applyFill="1" applyBorder="1" applyAlignment="1">
      <alignment vertical="center"/>
    </xf>
    <xf numFmtId="0" fontId="34" fillId="5" borderId="0" xfId="3" applyFont="1" applyFill="1" applyAlignment="1">
      <alignment vertical="center"/>
    </xf>
    <xf numFmtId="0" fontId="34" fillId="5" borderId="36" xfId="3" applyFont="1" applyFill="1" applyBorder="1" applyAlignment="1">
      <alignment vertical="center"/>
    </xf>
    <xf numFmtId="0" fontId="35" fillId="5" borderId="35" xfId="3" applyFont="1" applyFill="1" applyBorder="1" applyAlignment="1">
      <alignment vertical="center"/>
    </xf>
    <xf numFmtId="0" fontId="35" fillId="5" borderId="0" xfId="3" applyFont="1" applyFill="1" applyAlignment="1">
      <alignment vertical="center"/>
    </xf>
    <xf numFmtId="0" fontId="35" fillId="5" borderId="36" xfId="3" applyFont="1" applyFill="1" applyBorder="1" applyAlignment="1">
      <alignment vertical="center"/>
    </xf>
    <xf numFmtId="0" fontId="36" fillId="7" borderId="0" xfId="3" applyFont="1" applyFill="1" applyAlignment="1">
      <alignment horizontal="center"/>
    </xf>
    <xf numFmtId="0" fontId="21" fillId="0" borderId="36" xfId="3" applyBorder="1"/>
    <xf numFmtId="0" fontId="37" fillId="5" borderId="32" xfId="3" applyFont="1" applyFill="1" applyBorder="1"/>
    <xf numFmtId="0" fontId="38" fillId="5" borderId="33" xfId="3" applyFont="1" applyFill="1" applyBorder="1" applyAlignment="1">
      <alignment vertical="center"/>
    </xf>
    <xf numFmtId="0" fontId="39" fillId="5" borderId="33" xfId="3" applyFont="1" applyFill="1" applyBorder="1" applyAlignment="1">
      <alignment vertical="center"/>
    </xf>
    <xf numFmtId="0" fontId="39" fillId="5" borderId="37" xfId="3" applyFont="1" applyFill="1" applyBorder="1" applyAlignment="1">
      <alignment vertical="center"/>
    </xf>
    <xf numFmtId="0" fontId="41" fillId="5" borderId="33" xfId="3" applyFont="1" applyFill="1" applyBorder="1"/>
    <xf numFmtId="0" fontId="41" fillId="5" borderId="37" xfId="3" applyFont="1" applyFill="1" applyBorder="1"/>
    <xf numFmtId="0" fontId="43" fillId="5" borderId="0" xfId="3" applyFont="1" applyFill="1" applyAlignment="1">
      <alignment vertical="center"/>
    </xf>
    <xf numFmtId="4" fontId="44" fillId="5" borderId="0" xfId="3" applyNumberFormat="1" applyFont="1" applyFill="1" applyAlignment="1">
      <alignment vertical="center"/>
    </xf>
    <xf numFmtId="0" fontId="44" fillId="5" borderId="0" xfId="3" applyFont="1" applyFill="1" applyAlignment="1">
      <alignment vertical="center"/>
    </xf>
    <xf numFmtId="0" fontId="43" fillId="5" borderId="27" xfId="3" applyFont="1" applyFill="1" applyBorder="1" applyAlignment="1">
      <alignment vertical="center"/>
    </xf>
    <xf numFmtId="0" fontId="43" fillId="5" borderId="28" xfId="3" applyFont="1" applyFill="1" applyBorder="1" applyAlignment="1">
      <alignment vertical="center"/>
    </xf>
    <xf numFmtId="0" fontId="45" fillId="5" borderId="36" xfId="3" applyFont="1" applyFill="1" applyBorder="1" applyAlignment="1">
      <alignment vertical="center"/>
    </xf>
    <xf numFmtId="0" fontId="46" fillId="5" borderId="0" xfId="3" applyFont="1" applyFill="1" applyAlignment="1">
      <alignment horizontal="center"/>
    </xf>
    <xf numFmtId="0" fontId="41" fillId="5" borderId="25" xfId="3" applyFont="1" applyFill="1" applyBorder="1"/>
    <xf numFmtId="0" fontId="41" fillId="5" borderId="24" xfId="3" applyFont="1" applyFill="1" applyBorder="1"/>
    <xf numFmtId="0" fontId="41" fillId="5" borderId="26" xfId="3" applyFont="1" applyFill="1" applyBorder="1"/>
    <xf numFmtId="0" fontId="41" fillId="5" borderId="39" xfId="3" applyFont="1" applyFill="1" applyBorder="1"/>
    <xf numFmtId="0" fontId="47" fillId="5" borderId="35" xfId="3" applyFont="1" applyFill="1" applyBorder="1" applyAlignment="1">
      <alignment vertical="center"/>
    </xf>
    <xf numFmtId="0" fontId="48" fillId="5" borderId="0" xfId="3" applyFont="1" applyFill="1"/>
    <xf numFmtId="0" fontId="49" fillId="5" borderId="0" xfId="3" applyFont="1" applyFill="1"/>
    <xf numFmtId="0" fontId="49" fillId="5" borderId="27" xfId="3" applyFont="1" applyFill="1" applyBorder="1"/>
    <xf numFmtId="0" fontId="40" fillId="5" borderId="30" xfId="3" applyFont="1" applyFill="1" applyBorder="1"/>
    <xf numFmtId="0" fontId="41" fillId="5" borderId="30" xfId="3" applyFont="1" applyFill="1" applyBorder="1"/>
    <xf numFmtId="0" fontId="41" fillId="5" borderId="29" xfId="3" applyFont="1" applyFill="1" applyBorder="1"/>
    <xf numFmtId="0" fontId="50" fillId="0" borderId="0" xfId="3" applyFont="1"/>
    <xf numFmtId="0" fontId="40" fillId="5" borderId="0" xfId="3" applyFont="1" applyFill="1"/>
    <xf numFmtId="166" fontId="43" fillId="5" borderId="27" xfId="3" applyNumberFormat="1" applyFont="1" applyFill="1" applyBorder="1" applyAlignment="1">
      <alignment vertical="center"/>
    </xf>
    <xf numFmtId="166" fontId="43" fillId="5" borderId="0" xfId="3" applyNumberFormat="1" applyFont="1" applyFill="1" applyAlignment="1">
      <alignment vertical="center"/>
    </xf>
    <xf numFmtId="0" fontId="52" fillId="5" borderId="42" xfId="3" applyFont="1" applyFill="1" applyBorder="1" applyAlignment="1">
      <alignment horizontal="center" vertical="center"/>
    </xf>
    <xf numFmtId="0" fontId="41" fillId="5" borderId="42" xfId="3" applyFont="1" applyFill="1" applyBorder="1"/>
    <xf numFmtId="0" fontId="41" fillId="5" borderId="43" xfId="3" applyFont="1" applyFill="1" applyBorder="1"/>
    <xf numFmtId="0" fontId="41" fillId="5" borderId="44" xfId="3" applyFont="1" applyFill="1" applyBorder="1"/>
    <xf numFmtId="0" fontId="41" fillId="5" borderId="45" xfId="3" applyFont="1" applyFill="1" applyBorder="1"/>
    <xf numFmtId="0" fontId="53" fillId="5" borderId="0" xfId="3" applyFont="1" applyFill="1" applyAlignment="1">
      <alignment horizontal="center" vertical="center"/>
    </xf>
    <xf numFmtId="0" fontId="50" fillId="5" borderId="0" xfId="3" applyFont="1" applyFill="1" applyAlignment="1">
      <alignment horizontal="justify" vertical="center"/>
    </xf>
    <xf numFmtId="4" fontId="48" fillId="5" borderId="0" xfId="3" applyNumberFormat="1" applyFont="1" applyFill="1" applyAlignment="1">
      <alignment vertical="center"/>
    </xf>
    <xf numFmtId="0" fontId="50" fillId="5" borderId="0" xfId="3" applyFont="1" applyFill="1" applyAlignment="1">
      <alignment vertical="center"/>
    </xf>
    <xf numFmtId="0" fontId="50" fillId="5" borderId="0" xfId="3" applyFont="1" applyFill="1"/>
    <xf numFmtId="0" fontId="54" fillId="5" borderId="0" xfId="3" applyFont="1" applyFill="1" applyAlignment="1">
      <alignment horizontal="center"/>
    </xf>
    <xf numFmtId="0" fontId="54" fillId="8" borderId="51" xfId="3" applyFont="1" applyFill="1" applyBorder="1" applyAlignment="1">
      <alignment horizontal="center" vertical="center"/>
    </xf>
    <xf numFmtId="0" fontId="54" fillId="8" borderId="16" xfId="3" applyFont="1" applyFill="1" applyBorder="1" applyAlignment="1">
      <alignment horizontal="center" vertical="center"/>
    </xf>
    <xf numFmtId="0" fontId="54" fillId="8" borderId="52" xfId="3" applyFont="1" applyFill="1" applyBorder="1" applyAlignment="1">
      <alignment horizontal="center" vertical="center"/>
    </xf>
    <xf numFmtId="168" fontId="61" fillId="5" borderId="11" xfId="5" applyNumberFormat="1" applyFont="1" applyFill="1" applyBorder="1" applyAlignment="1">
      <alignment horizontal="center" vertical="center" wrapText="1"/>
    </xf>
    <xf numFmtId="9" fontId="61" fillId="5" borderId="11" xfId="4" applyFont="1" applyFill="1" applyBorder="1" applyAlignment="1">
      <alignment horizontal="right" vertical="center" wrapText="1"/>
    </xf>
    <xf numFmtId="168" fontId="61" fillId="5" borderId="11" xfId="3" applyNumberFormat="1" applyFont="1" applyFill="1" applyBorder="1" applyAlignment="1">
      <alignment horizontal="right" vertical="center" wrapText="1"/>
    </xf>
    <xf numFmtId="168" fontId="61" fillId="5" borderId="20" xfId="3" applyNumberFormat="1" applyFont="1" applyFill="1" applyBorder="1" applyAlignment="1">
      <alignment horizontal="right" vertical="center" wrapText="1"/>
    </xf>
    <xf numFmtId="168" fontId="61" fillId="10" borderId="11" xfId="3" applyNumberFormat="1" applyFont="1" applyFill="1" applyBorder="1" applyAlignment="1">
      <alignment vertical="center" wrapText="1"/>
    </xf>
    <xf numFmtId="168" fontId="61" fillId="5" borderId="11" xfId="3" applyNumberFormat="1" applyFont="1" applyFill="1" applyBorder="1" applyAlignment="1">
      <alignment horizontal="center" vertical="center" wrapText="1"/>
    </xf>
    <xf numFmtId="0" fontId="62" fillId="0" borderId="0" xfId="3" applyFont="1" applyAlignment="1">
      <alignment horizontal="left" vertical="center" wrapText="1"/>
    </xf>
    <xf numFmtId="168" fontId="61" fillId="5" borderId="11" xfId="3" applyNumberFormat="1" applyFont="1" applyFill="1" applyBorder="1" applyAlignment="1">
      <alignment vertical="center" wrapText="1"/>
    </xf>
    <xf numFmtId="168" fontId="61" fillId="5" borderId="53" xfId="3" applyNumberFormat="1" applyFont="1" applyFill="1" applyBorder="1" applyAlignment="1">
      <alignment vertical="center" wrapText="1"/>
    </xf>
    <xf numFmtId="168" fontId="61" fillId="5" borderId="53" xfId="3" applyNumberFormat="1" applyFont="1" applyFill="1" applyBorder="1" applyAlignment="1">
      <alignment horizontal="right" vertical="center" wrapText="1"/>
    </xf>
    <xf numFmtId="168" fontId="61" fillId="10" borderId="53" xfId="3" applyNumberFormat="1" applyFont="1" applyFill="1" applyBorder="1" applyAlignment="1">
      <alignment vertical="center" wrapText="1"/>
    </xf>
    <xf numFmtId="168" fontId="61" fillId="5" borderId="53" xfId="3" applyNumberFormat="1" applyFont="1" applyFill="1" applyBorder="1" applyAlignment="1">
      <alignment horizontal="center" vertical="center" wrapText="1"/>
    </xf>
    <xf numFmtId="9" fontId="61" fillId="5" borderId="53" xfId="4" applyFont="1" applyFill="1" applyBorder="1" applyAlignment="1">
      <alignment horizontal="right" vertical="center" wrapText="1"/>
    </xf>
    <xf numFmtId="168" fontId="61" fillId="5" borderId="18" xfId="3" applyNumberFormat="1" applyFont="1" applyFill="1" applyBorder="1" applyAlignment="1">
      <alignment horizontal="right" vertical="center" wrapText="1"/>
    </xf>
    <xf numFmtId="0" fontId="17" fillId="0" borderId="0" xfId="3" applyFont="1" applyAlignment="1">
      <alignment horizontal="left" vertical="center" wrapText="1"/>
    </xf>
    <xf numFmtId="0" fontId="63" fillId="7" borderId="42" xfId="3" applyFont="1" applyFill="1" applyBorder="1" applyAlignment="1">
      <alignment horizontal="left" vertical="center" wrapText="1"/>
    </xf>
    <xf numFmtId="166" fontId="60" fillId="7" borderId="54" xfId="3" applyNumberFormat="1" applyFont="1" applyFill="1" applyBorder="1" applyAlignment="1">
      <alignment vertical="center" wrapText="1"/>
    </xf>
    <xf numFmtId="165" fontId="64" fillId="7" borderId="42" xfId="5" applyFont="1" applyFill="1" applyBorder="1" applyAlignment="1">
      <alignment horizontal="center" vertical="center" wrapText="1"/>
    </xf>
    <xf numFmtId="4" fontId="64" fillId="7" borderId="42" xfId="3" applyNumberFormat="1" applyFont="1" applyFill="1" applyBorder="1" applyAlignment="1">
      <alignment horizontal="right" vertical="center" wrapText="1"/>
    </xf>
    <xf numFmtId="9" fontId="64" fillId="7" borderId="42" xfId="4" applyFont="1" applyFill="1" applyBorder="1" applyAlignment="1">
      <alignment horizontal="right" vertical="center" wrapText="1"/>
    </xf>
    <xf numFmtId="0" fontId="62" fillId="7" borderId="0" xfId="3" applyFont="1" applyFill="1" applyAlignment="1">
      <alignment horizontal="left" vertical="center" wrapText="1"/>
    </xf>
    <xf numFmtId="3" fontId="17" fillId="5" borderId="0" xfId="5" applyNumberFormat="1" applyFont="1" applyFill="1" applyAlignment="1">
      <alignment vertical="center"/>
    </xf>
    <xf numFmtId="0" fontId="17" fillId="5" borderId="0" xfId="3" applyFont="1" applyFill="1" applyAlignment="1">
      <alignment wrapText="1"/>
    </xf>
    <xf numFmtId="165" fontId="17" fillId="5" borderId="0" xfId="5" applyFont="1" applyFill="1" applyAlignment="1">
      <alignment vertical="center"/>
    </xf>
    <xf numFmtId="10" fontId="16" fillId="5" borderId="0" xfId="4" applyNumberFormat="1" applyFont="1" applyFill="1"/>
    <xf numFmtId="0" fontId="17" fillId="5" borderId="0" xfId="3" applyFont="1" applyFill="1"/>
    <xf numFmtId="0" fontId="60" fillId="5" borderId="0" xfId="3" applyFont="1" applyFill="1" applyAlignment="1">
      <alignment vertical="center"/>
    </xf>
    <xf numFmtId="166" fontId="17" fillId="5" borderId="0" xfId="3" applyNumberFormat="1" applyFont="1" applyFill="1" applyAlignment="1">
      <alignment wrapText="1"/>
    </xf>
    <xf numFmtId="0" fontId="65" fillId="5" borderId="0" xfId="3" applyFont="1" applyFill="1" applyAlignment="1">
      <alignment vertical="center"/>
    </xf>
    <xf numFmtId="0" fontId="66" fillId="5" borderId="0" xfId="3" applyFont="1" applyFill="1" applyAlignment="1">
      <alignment vertical="center" wrapText="1"/>
    </xf>
    <xf numFmtId="0" fontId="17" fillId="5" borderId="0" xfId="3" applyFont="1" applyFill="1" applyAlignment="1">
      <alignment vertical="center" wrapText="1"/>
    </xf>
    <xf numFmtId="165" fontId="17" fillId="0" borderId="0" xfId="5" applyFont="1" applyAlignment="1">
      <alignment vertical="center"/>
    </xf>
    <xf numFmtId="0" fontId="48" fillId="8" borderId="11" xfId="0" applyFont="1" applyFill="1" applyBorder="1" applyAlignment="1">
      <alignment horizontal="center" vertical="center" wrapText="1"/>
    </xf>
    <xf numFmtId="44" fontId="19" fillId="0" borderId="11" xfId="2" applyFont="1" applyBorder="1" applyAlignment="1">
      <alignment horizontal="center" vertical="center"/>
    </xf>
    <xf numFmtId="44" fontId="19" fillId="0" borderId="11" xfId="2" applyFont="1" applyBorder="1" applyAlignment="1">
      <alignment horizontal="left" vertical="center"/>
    </xf>
    <xf numFmtId="0" fontId="0" fillId="0" borderId="0" xfId="0" applyAlignment="1">
      <alignment vertical="center"/>
    </xf>
    <xf numFmtId="44" fontId="29" fillId="0" borderId="6" xfId="2" applyFont="1" applyFill="1" applyBorder="1" applyAlignment="1" applyProtection="1">
      <alignment horizontal="right" vertical="center" wrapText="1"/>
    </xf>
    <xf numFmtId="0" fontId="22" fillId="5" borderId="0" xfId="3" applyFont="1" applyFill="1" applyAlignment="1">
      <alignment vertical="center" wrapText="1"/>
    </xf>
    <xf numFmtId="0" fontId="69" fillId="5" borderId="0" xfId="3" applyFont="1" applyFill="1" applyAlignment="1">
      <alignment vertical="center"/>
    </xf>
    <xf numFmtId="10" fontId="37" fillId="5" borderId="0" xfId="4" applyNumberFormat="1" applyFont="1" applyFill="1"/>
    <xf numFmtId="0" fontId="70" fillId="5" borderId="0" xfId="3" applyFont="1" applyFill="1"/>
    <xf numFmtId="0" fontId="71" fillId="5" borderId="0" xfId="3" applyFont="1" applyFill="1" applyAlignment="1">
      <alignment vertical="center" wrapText="1"/>
    </xf>
    <xf numFmtId="0" fontId="62" fillId="0" borderId="11" xfId="3" applyFont="1" applyBorder="1" applyAlignment="1">
      <alignment horizontal="left" vertical="center" wrapText="1"/>
    </xf>
    <xf numFmtId="168" fontId="61" fillId="5" borderId="72" xfId="5" applyNumberFormat="1" applyFont="1" applyFill="1" applyBorder="1" applyAlignment="1">
      <alignment horizontal="center" vertical="center" wrapText="1"/>
    </xf>
    <xf numFmtId="9" fontId="61" fillId="5" borderId="72" xfId="4" applyFont="1" applyFill="1" applyBorder="1" applyAlignment="1">
      <alignment horizontal="right" vertical="center" wrapText="1"/>
    </xf>
    <xf numFmtId="168" fontId="61" fillId="5" borderId="72" xfId="3" applyNumberFormat="1" applyFont="1" applyFill="1" applyBorder="1" applyAlignment="1">
      <alignment horizontal="right" vertical="center" wrapText="1"/>
    </xf>
    <xf numFmtId="168" fontId="61" fillId="5" borderId="71" xfId="3" applyNumberFormat="1" applyFont="1" applyFill="1" applyBorder="1" applyAlignment="1">
      <alignment horizontal="right" vertical="center" wrapText="1"/>
    </xf>
    <xf numFmtId="168" fontId="61" fillId="5" borderId="75" xfId="5" applyNumberFormat="1" applyFont="1" applyFill="1" applyBorder="1" applyAlignment="1">
      <alignment horizontal="center" vertical="center" wrapText="1"/>
    </xf>
    <xf numFmtId="168" fontId="61" fillId="10" borderId="13" xfId="3" applyNumberFormat="1" applyFont="1" applyFill="1" applyBorder="1" applyAlignment="1">
      <alignment vertical="center" wrapText="1"/>
    </xf>
    <xf numFmtId="168" fontId="61" fillId="5" borderId="13" xfId="5" applyNumberFormat="1" applyFont="1" applyFill="1" applyBorder="1" applyAlignment="1">
      <alignment horizontal="center" vertical="center" wrapText="1"/>
    </xf>
    <xf numFmtId="0" fontId="62" fillId="0" borderId="13" xfId="3" applyFont="1" applyBorder="1" applyAlignment="1">
      <alignment horizontal="left" vertical="center" wrapText="1"/>
    </xf>
    <xf numFmtId="168" fontId="61" fillId="5" borderId="13" xfId="3" applyNumberFormat="1" applyFont="1" applyFill="1" applyBorder="1" applyAlignment="1">
      <alignment vertical="center" wrapText="1"/>
    </xf>
    <xf numFmtId="168" fontId="61" fillId="5" borderId="69" xfId="3" applyNumberFormat="1" applyFont="1" applyFill="1" applyBorder="1" applyAlignment="1">
      <alignment vertical="center" wrapText="1"/>
    </xf>
    <xf numFmtId="168" fontId="61" fillId="5" borderId="73" xfId="3" applyNumberFormat="1" applyFont="1" applyFill="1" applyBorder="1" applyAlignment="1">
      <alignment horizontal="right" vertical="center" wrapText="1"/>
    </xf>
    <xf numFmtId="168" fontId="61" fillId="10" borderId="14" xfId="3" applyNumberFormat="1" applyFont="1" applyFill="1" applyBorder="1" applyAlignment="1">
      <alignment horizontal="right" vertical="center" wrapText="1"/>
    </xf>
    <xf numFmtId="168" fontId="61" fillId="5" borderId="14" xfId="3" applyNumberFormat="1" applyFont="1" applyFill="1" applyBorder="1" applyAlignment="1">
      <alignment horizontal="right" vertical="center" wrapText="1"/>
    </xf>
    <xf numFmtId="0" fontId="62" fillId="0" borderId="14" xfId="3" applyFont="1" applyBorder="1" applyAlignment="1">
      <alignment horizontal="left" vertical="center" wrapText="1"/>
    </xf>
    <xf numFmtId="168" fontId="61" fillId="5" borderId="74" xfId="3" applyNumberFormat="1" applyFont="1" applyFill="1" applyBorder="1" applyAlignment="1">
      <alignment horizontal="right" vertical="center" wrapText="1"/>
    </xf>
    <xf numFmtId="168" fontId="61" fillId="5" borderId="13" xfId="3" applyNumberFormat="1" applyFont="1" applyFill="1" applyBorder="1" applyAlignment="1">
      <alignment horizontal="center" vertical="center" wrapText="1"/>
    </xf>
    <xf numFmtId="168" fontId="61" fillId="5" borderId="69" xfId="3" applyNumberFormat="1" applyFont="1" applyFill="1" applyBorder="1" applyAlignment="1">
      <alignment horizontal="center" vertical="center" wrapText="1"/>
    </xf>
    <xf numFmtId="168" fontId="61" fillId="5" borderId="70" xfId="5" applyNumberFormat="1" applyFont="1" applyFill="1" applyBorder="1" applyAlignment="1">
      <alignment horizontal="center" vertical="center" wrapText="1"/>
    </xf>
    <xf numFmtId="168" fontId="61" fillId="5" borderId="21" xfId="3" applyNumberFormat="1" applyFont="1" applyFill="1" applyBorder="1" applyAlignment="1">
      <alignment horizontal="center" vertical="center" wrapText="1"/>
    </xf>
    <xf numFmtId="168" fontId="61" fillId="5" borderId="21" xfId="5" applyNumberFormat="1" applyFont="1" applyFill="1" applyBorder="1" applyAlignment="1">
      <alignment horizontal="center" vertical="center" wrapText="1"/>
    </xf>
    <xf numFmtId="168" fontId="61" fillId="5" borderId="21" xfId="3" applyNumberFormat="1" applyFont="1" applyFill="1" applyBorder="1" applyAlignment="1">
      <alignment horizontal="right" vertical="center" wrapText="1"/>
    </xf>
    <xf numFmtId="168" fontId="61" fillId="5" borderId="20" xfId="3" applyNumberFormat="1" applyFont="1" applyFill="1" applyBorder="1" applyAlignment="1">
      <alignment horizontal="center" vertical="center" wrapText="1"/>
    </xf>
    <xf numFmtId="168" fontId="61" fillId="10" borderId="21" xfId="3" applyNumberFormat="1" applyFont="1" applyFill="1" applyBorder="1" applyAlignment="1">
      <alignment vertical="center" wrapText="1"/>
    </xf>
    <xf numFmtId="168" fontId="61" fillId="10" borderId="20" xfId="3" applyNumberFormat="1" applyFont="1" applyFill="1" applyBorder="1" applyAlignment="1">
      <alignment horizontal="right" vertical="center" wrapText="1"/>
    </xf>
    <xf numFmtId="168" fontId="61" fillId="10" borderId="19" xfId="3" applyNumberFormat="1" applyFont="1" applyFill="1" applyBorder="1" applyAlignment="1">
      <alignment vertical="center" wrapText="1"/>
    </xf>
    <xf numFmtId="168" fontId="61" fillId="10" borderId="18" xfId="3" applyNumberFormat="1" applyFont="1" applyFill="1" applyBorder="1" applyAlignment="1">
      <alignment vertical="center" wrapText="1"/>
    </xf>
    <xf numFmtId="0" fontId="31" fillId="0" borderId="70" xfId="0" applyFont="1" applyBorder="1" applyAlignment="1">
      <alignment horizontal="center" vertical="center" wrapText="1"/>
    </xf>
    <xf numFmtId="44" fontId="26" fillId="0" borderId="71" xfId="2" applyFont="1" applyFill="1" applyBorder="1" applyAlignment="1" applyProtection="1">
      <alignment horizontal="center" vertical="center" wrapText="1"/>
    </xf>
    <xf numFmtId="0" fontId="31" fillId="0" borderId="21" xfId="0" applyFont="1" applyBorder="1" applyAlignment="1">
      <alignment horizontal="center" vertical="center" wrapText="1"/>
    </xf>
    <xf numFmtId="0" fontId="31" fillId="0" borderId="19" xfId="0" applyFont="1" applyBorder="1" applyAlignment="1">
      <alignment horizontal="center" vertical="center" wrapText="1"/>
    </xf>
    <xf numFmtId="0" fontId="10" fillId="5" borderId="6" xfId="1" applyFont="1" applyFill="1" applyBorder="1" applyAlignment="1">
      <alignment horizontal="left" vertical="top" wrapText="1"/>
    </xf>
    <xf numFmtId="0" fontId="9" fillId="5" borderId="6" xfId="1" applyFont="1" applyFill="1" applyBorder="1" applyAlignment="1">
      <alignment horizontal="left" vertical="top" wrapText="1"/>
    </xf>
    <xf numFmtId="0" fontId="17" fillId="5" borderId="6" xfId="1" applyFont="1" applyFill="1" applyBorder="1" applyAlignment="1">
      <alignment horizontal="center" vertical="top" wrapText="1"/>
    </xf>
    <xf numFmtId="2" fontId="11" fillId="5" borderId="6" xfId="1" applyNumberFormat="1" applyFont="1" applyFill="1" applyBorder="1" applyAlignment="1">
      <alignment horizontal="center" vertical="top" shrinkToFit="1"/>
    </xf>
    <xf numFmtId="0" fontId="3" fillId="5" borderId="6" xfId="1" applyFill="1" applyBorder="1" applyAlignment="1">
      <alignment horizontal="left" vertical="top" wrapText="1"/>
    </xf>
    <xf numFmtId="0" fontId="10" fillId="5" borderId="6" xfId="1" applyFont="1" applyFill="1" applyBorder="1" applyAlignment="1">
      <alignment horizontal="center" vertical="top" wrapText="1"/>
    </xf>
    <xf numFmtId="2" fontId="11" fillId="5" borderId="6" xfId="1" applyNumberFormat="1" applyFont="1" applyFill="1" applyBorder="1" applyAlignment="1">
      <alignment horizontal="center" vertical="center" shrinkToFit="1"/>
    </xf>
    <xf numFmtId="0" fontId="0" fillId="12" borderId="0" xfId="0" applyFill="1"/>
    <xf numFmtId="0" fontId="9" fillId="5" borderId="6" xfId="1" applyFont="1" applyFill="1" applyBorder="1" applyAlignment="1">
      <alignment horizontal="center" vertical="top" wrapText="1"/>
    </xf>
    <xf numFmtId="0" fontId="0" fillId="5" borderId="0" xfId="0" applyFill="1"/>
    <xf numFmtId="4" fontId="11" fillId="5" borderId="6" xfId="1" applyNumberFormat="1" applyFont="1" applyFill="1" applyBorder="1" applyAlignment="1">
      <alignment horizontal="center" vertical="center" shrinkToFit="1"/>
    </xf>
    <xf numFmtId="2" fontId="11" fillId="5" borderId="11" xfId="1" applyNumberFormat="1" applyFont="1" applyFill="1" applyBorder="1" applyAlignment="1">
      <alignment horizontal="center" vertical="top" shrinkToFit="1"/>
    </xf>
    <xf numFmtId="4" fontId="11" fillId="5" borderId="6" xfId="1" applyNumberFormat="1" applyFont="1" applyFill="1" applyBorder="1" applyAlignment="1">
      <alignment horizontal="center" vertical="top" shrinkToFit="1"/>
    </xf>
    <xf numFmtId="0" fontId="0" fillId="0" borderId="0" xfId="0" applyAlignment="1">
      <alignment vertical="top"/>
    </xf>
    <xf numFmtId="0" fontId="49" fillId="5" borderId="0" xfId="3" applyFont="1" applyFill="1" applyAlignment="1">
      <alignment vertical="top"/>
    </xf>
    <xf numFmtId="0" fontId="39" fillId="5" borderId="33" xfId="3" applyFont="1" applyFill="1" applyBorder="1" applyAlignment="1">
      <alignment vertical="top"/>
    </xf>
    <xf numFmtId="0" fontId="0" fillId="5" borderId="0" xfId="0" applyFill="1" applyAlignment="1">
      <alignment vertical="top"/>
    </xf>
    <xf numFmtId="0" fontId="62" fillId="5" borderId="0" xfId="3" applyFont="1" applyFill="1" applyAlignment="1">
      <alignment horizontal="left" vertical="center" wrapText="1"/>
    </xf>
    <xf numFmtId="0" fontId="9" fillId="5" borderId="6" xfId="1" applyFont="1" applyFill="1" applyBorder="1" applyAlignment="1">
      <alignment horizontal="right" vertical="top" wrapText="1" indent="1"/>
    </xf>
    <xf numFmtId="0" fontId="50" fillId="5" borderId="6" xfId="1" applyFont="1" applyFill="1" applyBorder="1" applyAlignment="1">
      <alignment horizontal="left" vertical="top" wrapText="1"/>
    </xf>
    <xf numFmtId="0" fontId="14" fillId="0" borderId="0" xfId="0" applyFont="1"/>
    <xf numFmtId="0" fontId="23" fillId="5" borderId="0" xfId="3" applyFont="1" applyFill="1" applyAlignment="1">
      <alignment horizontal="center"/>
    </xf>
    <xf numFmtId="0" fontId="25" fillId="5" borderId="0" xfId="3" applyFont="1" applyFill="1" applyAlignment="1">
      <alignment vertical="center" wrapText="1"/>
    </xf>
    <xf numFmtId="0" fontId="67" fillId="5" borderId="0" xfId="3" applyFont="1" applyFill="1" applyAlignment="1">
      <alignment vertical="center" wrapText="1"/>
    </xf>
    <xf numFmtId="0" fontId="30" fillId="5" borderId="6" xfId="1" applyFont="1" applyFill="1" applyBorder="1" applyAlignment="1">
      <alignment horizontal="center" vertical="center" wrapText="1"/>
    </xf>
    <xf numFmtId="0" fontId="9" fillId="5" borderId="6" xfId="1" applyFont="1" applyFill="1" applyBorder="1" applyAlignment="1">
      <alignment horizontal="center" vertical="center" wrapText="1"/>
    </xf>
    <xf numFmtId="0" fontId="17" fillId="5" borderId="6" xfId="1" applyFont="1" applyFill="1" applyBorder="1" applyAlignment="1">
      <alignment horizontal="center" vertical="center" wrapText="1"/>
    </xf>
    <xf numFmtId="2" fontId="73" fillId="5" borderId="6" xfId="1" applyNumberFormat="1" applyFont="1" applyFill="1" applyBorder="1" applyAlignment="1">
      <alignment horizontal="center" vertical="center" shrinkToFit="1"/>
    </xf>
    <xf numFmtId="0" fontId="9" fillId="5" borderId="79" xfId="1" applyFont="1" applyFill="1" applyBorder="1" applyAlignment="1">
      <alignment horizontal="center" vertical="center" wrapText="1"/>
    </xf>
    <xf numFmtId="0" fontId="9" fillId="5" borderId="80" xfId="1" applyFont="1" applyFill="1" applyBorder="1" applyAlignment="1">
      <alignment vertical="top" wrapText="1"/>
    </xf>
    <xf numFmtId="1" fontId="5" fillId="0" borderId="6" xfId="1" applyNumberFormat="1" applyFont="1" applyBorder="1" applyAlignment="1">
      <alignment horizontal="center" vertical="top" shrinkToFit="1"/>
    </xf>
    <xf numFmtId="0" fontId="1" fillId="0" borderId="6" xfId="1" applyFont="1" applyBorder="1" applyAlignment="1">
      <alignment horizontal="center" vertical="top" wrapText="1"/>
    </xf>
    <xf numFmtId="164" fontId="12" fillId="5" borderId="6" xfId="1" applyNumberFormat="1" applyFont="1" applyFill="1" applyBorder="1" applyAlignment="1">
      <alignment horizontal="center" vertical="top" shrinkToFit="1"/>
    </xf>
    <xf numFmtId="0" fontId="2" fillId="0" borderId="6" xfId="1" applyFont="1" applyBorder="1" applyAlignment="1">
      <alignment horizontal="center" vertical="top" wrapText="1"/>
    </xf>
    <xf numFmtId="0" fontId="10" fillId="0" borderId="6" xfId="1" applyFont="1" applyBorder="1" applyAlignment="1">
      <alignment horizontal="center" vertical="center" wrapText="1"/>
    </xf>
    <xf numFmtId="4" fontId="72" fillId="5" borderId="6" xfId="1" applyNumberFormat="1" applyFont="1" applyFill="1" applyBorder="1" applyAlignment="1">
      <alignment horizontal="center" vertical="top" shrinkToFit="1"/>
    </xf>
    <xf numFmtId="0" fontId="1" fillId="0" borderId="1" xfId="1" applyFont="1" applyBorder="1" applyAlignment="1">
      <alignment horizontal="center" vertical="top" wrapText="1"/>
    </xf>
    <xf numFmtId="2" fontId="8" fillId="0" borderId="1" xfId="1" applyNumberFormat="1" applyFont="1" applyBorder="1" applyAlignment="1">
      <alignment horizontal="center" vertical="top" shrinkToFit="1"/>
    </xf>
    <xf numFmtId="0" fontId="0" fillId="0" borderId="11" xfId="0" applyBorder="1"/>
    <xf numFmtId="1" fontId="5" fillId="0" borderId="11" xfId="1" applyNumberFormat="1" applyFont="1" applyBorder="1" applyAlignment="1">
      <alignment horizontal="center" vertical="top" shrinkToFit="1"/>
    </xf>
    <xf numFmtId="4" fontId="8" fillId="0" borderId="11" xfId="1" applyNumberFormat="1" applyFont="1" applyBorder="1" applyAlignment="1">
      <alignment horizontal="center" vertical="top" shrinkToFit="1"/>
    </xf>
    <xf numFmtId="0" fontId="1" fillId="0" borderId="11" xfId="1" applyFont="1" applyBorder="1" applyAlignment="1">
      <alignment horizontal="center" vertical="top" wrapText="1"/>
    </xf>
    <xf numFmtId="0" fontId="9" fillId="0" borderId="11" xfId="1" applyFont="1" applyBorder="1" applyAlignment="1">
      <alignment horizontal="center" vertical="top" wrapText="1"/>
    </xf>
    <xf numFmtId="0" fontId="9" fillId="0" borderId="11" xfId="1" applyFont="1" applyBorder="1" applyAlignment="1">
      <alignment horizontal="right" vertical="top" wrapText="1" indent="1"/>
    </xf>
    <xf numFmtId="0" fontId="9" fillId="0" borderId="11" xfId="1" applyFont="1" applyBorder="1" applyAlignment="1">
      <alignment horizontal="left" vertical="top" wrapText="1"/>
    </xf>
    <xf numFmtId="0" fontId="10" fillId="0" borderId="11" xfId="1" applyFont="1" applyBorder="1" applyAlignment="1">
      <alignment horizontal="center" vertical="top" wrapText="1"/>
    </xf>
    <xf numFmtId="0" fontId="17" fillId="0" borderId="11" xfId="1" applyFont="1" applyBorder="1" applyAlignment="1">
      <alignment horizontal="center" vertical="top" wrapText="1"/>
    </xf>
    <xf numFmtId="2" fontId="11" fillId="0" borderId="11" xfId="1" applyNumberFormat="1" applyFont="1" applyBorder="1" applyAlignment="1">
      <alignment horizontal="center" vertical="top" shrinkToFit="1"/>
    </xf>
    <xf numFmtId="2" fontId="11" fillId="5" borderId="11" xfId="1" applyNumberFormat="1" applyFont="1" applyFill="1" applyBorder="1" applyAlignment="1">
      <alignment horizontal="center" vertical="center" shrinkToFit="1"/>
    </xf>
    <xf numFmtId="4" fontId="11" fillId="0" borderId="11" xfId="1" applyNumberFormat="1" applyFont="1" applyBorder="1" applyAlignment="1">
      <alignment horizontal="center" vertical="top" shrinkToFit="1"/>
    </xf>
    <xf numFmtId="2" fontId="8" fillId="0" borderId="11" xfId="1" applyNumberFormat="1" applyFont="1" applyBorder="1" applyAlignment="1">
      <alignment horizontal="center" vertical="top" shrinkToFit="1"/>
    </xf>
    <xf numFmtId="0" fontId="9" fillId="5" borderId="11" xfId="1" applyFont="1" applyFill="1" applyBorder="1" applyAlignment="1">
      <alignment horizontal="left" vertical="top" wrapText="1"/>
    </xf>
    <xf numFmtId="0" fontId="10" fillId="5" borderId="11" xfId="1" applyFont="1" applyFill="1" applyBorder="1" applyAlignment="1">
      <alignment horizontal="center" vertical="top" wrapText="1"/>
    </xf>
    <xf numFmtId="0" fontId="17" fillId="5" borderId="11" xfId="1" applyFont="1" applyFill="1" applyBorder="1" applyAlignment="1">
      <alignment horizontal="center" vertical="top" wrapText="1"/>
    </xf>
    <xf numFmtId="2" fontId="11" fillId="5" borderId="11" xfId="0" applyNumberFormat="1" applyFont="1" applyFill="1" applyBorder="1" applyAlignment="1">
      <alignment horizontal="center" vertical="center" shrinkToFit="1"/>
    </xf>
    <xf numFmtId="2" fontId="76" fillId="5" borderId="11" xfId="0" applyNumberFormat="1" applyFont="1" applyFill="1" applyBorder="1" applyAlignment="1">
      <alignment horizontal="center" vertical="center" shrinkToFit="1"/>
    </xf>
    <xf numFmtId="0" fontId="9" fillId="5" borderId="11" xfId="1" applyFont="1" applyFill="1" applyBorder="1" applyAlignment="1">
      <alignment horizontal="center" vertical="top" wrapText="1"/>
    </xf>
    <xf numFmtId="0" fontId="9" fillId="5" borderId="11" xfId="1" applyFont="1" applyFill="1" applyBorder="1" applyAlignment="1">
      <alignment horizontal="right" vertical="top" wrapText="1" indent="1"/>
    </xf>
    <xf numFmtId="4" fontId="11" fillId="5" borderId="11" xfId="1" applyNumberFormat="1" applyFont="1" applyFill="1" applyBorder="1" applyAlignment="1">
      <alignment horizontal="center" vertical="top" shrinkToFit="1"/>
    </xf>
    <xf numFmtId="0" fontId="4" fillId="4" borderId="11" xfId="1" applyFont="1" applyFill="1" applyBorder="1" applyAlignment="1">
      <alignment horizontal="center" vertical="top" wrapText="1"/>
    </xf>
    <xf numFmtId="0" fontId="10" fillId="5" borderId="6" xfId="1" applyFont="1" applyFill="1" applyBorder="1" applyAlignment="1">
      <alignment horizontal="center" vertical="center" wrapText="1"/>
    </xf>
    <xf numFmtId="1" fontId="12" fillId="5" borderId="6" xfId="1" applyNumberFormat="1" applyFont="1" applyFill="1" applyBorder="1" applyAlignment="1">
      <alignment horizontal="center" vertical="center" shrinkToFit="1"/>
    </xf>
    <xf numFmtId="0" fontId="1" fillId="5" borderId="6" xfId="1" applyFont="1" applyFill="1" applyBorder="1" applyAlignment="1">
      <alignment horizontal="center" vertical="top" wrapText="1"/>
    </xf>
    <xf numFmtId="2" fontId="8" fillId="5" borderId="6" xfId="1" applyNumberFormat="1" applyFont="1" applyFill="1" applyBorder="1" applyAlignment="1">
      <alignment horizontal="center" vertical="top" shrinkToFit="1"/>
    </xf>
    <xf numFmtId="4" fontId="8" fillId="5" borderId="6" xfId="1" applyNumberFormat="1" applyFont="1" applyFill="1" applyBorder="1" applyAlignment="1">
      <alignment horizontal="center" vertical="top" shrinkToFit="1"/>
    </xf>
    <xf numFmtId="1" fontId="5" fillId="5" borderId="6" xfId="1" applyNumberFormat="1" applyFont="1" applyFill="1" applyBorder="1" applyAlignment="1">
      <alignment horizontal="center" vertical="top" shrinkToFit="1"/>
    </xf>
    <xf numFmtId="2" fontId="11" fillId="5" borderId="79" xfId="1" applyNumberFormat="1" applyFont="1" applyFill="1" applyBorder="1" applyAlignment="1">
      <alignment horizontal="center" vertical="top" shrinkToFit="1"/>
    </xf>
    <xf numFmtId="4" fontId="11" fillId="5" borderId="79" xfId="1" applyNumberFormat="1" applyFont="1" applyFill="1" applyBorder="1" applyAlignment="1">
      <alignment horizontal="center" vertical="top" shrinkToFit="1"/>
    </xf>
    <xf numFmtId="2" fontId="11" fillId="5" borderId="81" xfId="1" applyNumberFormat="1" applyFont="1" applyFill="1" applyBorder="1" applyAlignment="1">
      <alignment horizontal="center" vertical="center" shrinkToFit="1"/>
    </xf>
    <xf numFmtId="4" fontId="74" fillId="5" borderId="6" xfId="1" applyNumberFormat="1" applyFont="1" applyFill="1" applyBorder="1" applyAlignment="1">
      <alignment horizontal="center" vertical="top" shrinkToFit="1"/>
    </xf>
    <xf numFmtId="0" fontId="9" fillId="5" borderId="81" xfId="1" applyFont="1" applyFill="1" applyBorder="1" applyAlignment="1">
      <alignment horizontal="center" vertical="top" wrapText="1"/>
    </xf>
    <xf numFmtId="0" fontId="9" fillId="5" borderId="82" xfId="1" applyFont="1" applyFill="1" applyBorder="1" applyAlignment="1">
      <alignment vertical="top" wrapText="1"/>
    </xf>
    <xf numFmtId="2" fontId="73" fillId="5" borderId="81" xfId="1" applyNumberFormat="1" applyFont="1" applyFill="1" applyBorder="1" applyAlignment="1">
      <alignment horizontal="center" vertical="top" shrinkToFit="1"/>
    </xf>
    <xf numFmtId="2" fontId="11" fillId="5" borderId="81" xfId="1" applyNumberFormat="1" applyFont="1" applyFill="1" applyBorder="1" applyAlignment="1">
      <alignment horizontal="center" vertical="top" shrinkToFit="1"/>
    </xf>
    <xf numFmtId="4" fontId="74" fillId="5" borderId="81" xfId="1" applyNumberFormat="1" applyFont="1" applyFill="1" applyBorder="1" applyAlignment="1">
      <alignment horizontal="center" vertical="top" shrinkToFit="1"/>
    </xf>
    <xf numFmtId="0" fontId="9" fillId="5" borderId="6" xfId="1" applyFont="1" applyFill="1" applyBorder="1" applyAlignment="1">
      <alignment vertical="top" wrapText="1"/>
    </xf>
    <xf numFmtId="0" fontId="0" fillId="5" borderId="0" xfId="0" applyFill="1" applyAlignment="1">
      <alignment horizontal="center"/>
    </xf>
    <xf numFmtId="0" fontId="18" fillId="5" borderId="0" xfId="0" applyFont="1" applyFill="1" applyAlignment="1">
      <alignment horizontal="center"/>
    </xf>
    <xf numFmtId="0" fontId="25" fillId="5" borderId="0" xfId="3" applyFont="1" applyFill="1" applyAlignment="1">
      <alignment horizontal="center" vertical="center" wrapText="1"/>
    </xf>
    <xf numFmtId="0" fontId="37" fillId="5" borderId="0" xfId="3" applyFont="1" applyFill="1" applyAlignment="1">
      <alignment horizontal="center"/>
    </xf>
    <xf numFmtId="0" fontId="3" fillId="5" borderId="9" xfId="1" applyFill="1" applyBorder="1" applyAlignment="1">
      <alignment horizontal="left" vertical="top" wrapText="1"/>
    </xf>
    <xf numFmtId="0" fontId="3" fillId="5" borderId="4" xfId="1" applyFill="1" applyBorder="1" applyAlignment="1">
      <alignment horizontal="left" vertical="top" wrapText="1"/>
    </xf>
    <xf numFmtId="0" fontId="3" fillId="5" borderId="0" xfId="1" applyFill="1" applyBorder="1" applyAlignment="1">
      <alignment horizontal="left" vertical="top" wrapText="1"/>
    </xf>
    <xf numFmtId="0" fontId="3" fillId="5" borderId="10" xfId="1" applyFill="1" applyBorder="1" applyAlignment="1">
      <alignment horizontal="left" vertical="top" wrapText="1"/>
    </xf>
    <xf numFmtId="0" fontId="4" fillId="5" borderId="7" xfId="1" applyFont="1" applyFill="1" applyBorder="1" applyAlignment="1">
      <alignment horizontal="center" vertical="top" wrapText="1"/>
    </xf>
    <xf numFmtId="0" fontId="4" fillId="5" borderId="3" xfId="1" applyFont="1" applyFill="1" applyBorder="1" applyAlignment="1">
      <alignment horizontal="center" vertical="top" wrapText="1"/>
    </xf>
    <xf numFmtId="0" fontId="71" fillId="5" borderId="0" xfId="3" applyFont="1" applyFill="1" applyAlignment="1">
      <alignment horizontal="left" vertical="center" wrapText="1"/>
    </xf>
    <xf numFmtId="0" fontId="6" fillId="5" borderId="7" xfId="1" applyFont="1" applyFill="1" applyBorder="1" applyAlignment="1">
      <alignment horizontal="left" vertical="top" wrapText="1"/>
    </xf>
    <xf numFmtId="0" fontId="6" fillId="5" borderId="8" xfId="1" applyFont="1" applyFill="1" applyBorder="1" applyAlignment="1">
      <alignment horizontal="left" vertical="top" wrapText="1"/>
    </xf>
    <xf numFmtId="0" fontId="6" fillId="5" borderId="3" xfId="1" applyFont="1" applyFill="1" applyBorder="1" applyAlignment="1">
      <alignment horizontal="left" vertical="top" wrapText="1"/>
    </xf>
    <xf numFmtId="0" fontId="7" fillId="5" borderId="7" xfId="1" applyFont="1" applyFill="1" applyBorder="1" applyAlignment="1">
      <alignment horizontal="left" vertical="top" wrapText="1"/>
    </xf>
    <xf numFmtId="0" fontId="6" fillId="5" borderId="7" xfId="1" applyFont="1" applyFill="1" applyBorder="1" applyAlignment="1">
      <alignment vertical="top" wrapText="1"/>
    </xf>
    <xf numFmtId="0" fontId="6" fillId="5" borderId="8" xfId="1" applyFont="1" applyFill="1" applyBorder="1" applyAlignment="1">
      <alignment vertical="top" wrapText="1"/>
    </xf>
    <xf numFmtId="0" fontId="6" fillId="5" borderId="3" xfId="1" applyFont="1" applyFill="1" applyBorder="1" applyAlignment="1">
      <alignment vertical="top" wrapText="1"/>
    </xf>
    <xf numFmtId="0" fontId="6" fillId="0" borderId="7" xfId="1" applyFont="1" applyBorder="1" applyAlignment="1">
      <alignment horizontal="left" vertical="top" wrapText="1"/>
    </xf>
    <xf numFmtId="0" fontId="6" fillId="0" borderId="8" xfId="1" applyFont="1" applyBorder="1" applyAlignment="1">
      <alignment horizontal="left" vertical="top" wrapText="1"/>
    </xf>
    <xf numFmtId="0" fontId="6" fillId="0" borderId="3" xfId="1" applyFont="1" applyBorder="1" applyAlignment="1">
      <alignment horizontal="left" vertical="top" wrapText="1"/>
    </xf>
    <xf numFmtId="0" fontId="6" fillId="0" borderId="11" xfId="1" applyFont="1" applyBorder="1" applyAlignment="1">
      <alignment horizontal="left" vertical="top" wrapText="1"/>
    </xf>
    <xf numFmtId="0" fontId="6" fillId="0" borderId="5" xfId="1" applyFont="1" applyBorder="1" applyAlignment="1">
      <alignment horizontal="left" vertical="top" wrapText="1"/>
    </xf>
    <xf numFmtId="0" fontId="6" fillId="0" borderId="83" xfId="1" applyFont="1" applyBorder="1" applyAlignment="1">
      <alignment horizontal="left" vertical="top" wrapText="1"/>
    </xf>
    <xf numFmtId="0" fontId="6" fillId="0" borderId="2" xfId="1" applyFont="1" applyBorder="1" applyAlignment="1">
      <alignment horizontal="left" vertical="top" wrapText="1"/>
    </xf>
    <xf numFmtId="0" fontId="1" fillId="4" borderId="11" xfId="1" applyFont="1" applyFill="1" applyBorder="1" applyAlignment="1">
      <alignment horizontal="center" vertical="center" wrapText="1"/>
    </xf>
    <xf numFmtId="0" fontId="1" fillId="2" borderId="11" xfId="1" applyFont="1" applyFill="1" applyBorder="1" applyAlignment="1">
      <alignment horizontal="center" vertical="top" wrapText="1"/>
    </xf>
    <xf numFmtId="0" fontId="3" fillId="2" borderId="11" xfId="1" applyFill="1" applyBorder="1" applyAlignment="1">
      <alignment horizontal="center" vertical="top" wrapText="1"/>
    </xf>
    <xf numFmtId="0" fontId="1" fillId="2" borderId="11" xfId="1" applyFont="1" applyFill="1" applyBorder="1" applyAlignment="1">
      <alignment horizontal="center" vertical="center" wrapText="1"/>
    </xf>
    <xf numFmtId="0" fontId="1" fillId="2" borderId="11" xfId="1" applyFont="1" applyFill="1" applyBorder="1" applyAlignment="1">
      <alignment horizontal="left" vertical="center" wrapText="1" indent="1"/>
    </xf>
    <xf numFmtId="0" fontId="75" fillId="13" borderId="11" xfId="0" applyFont="1" applyFill="1" applyBorder="1" applyAlignment="1">
      <alignment horizontal="center"/>
    </xf>
    <xf numFmtId="0" fontId="0" fillId="0" borderId="11" xfId="0" applyBorder="1" applyAlignment="1">
      <alignment horizontal="center"/>
    </xf>
    <xf numFmtId="0" fontId="14" fillId="0" borderId="11" xfId="0" applyFont="1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0" xfId="0" applyAlignment="1" applyProtection="1">
      <alignment horizontal="left" vertical="top" wrapText="1"/>
      <protection locked="0"/>
    </xf>
    <xf numFmtId="0" fontId="68" fillId="0" borderId="0" xfId="0" applyFont="1" applyAlignment="1">
      <alignment horizontal="left" vertical="top" wrapText="1"/>
    </xf>
    <xf numFmtId="0" fontId="68" fillId="0" borderId="0" xfId="0" applyFont="1" applyAlignment="1" applyProtection="1">
      <alignment horizontal="left" vertical="top" wrapText="1"/>
      <protection locked="0"/>
    </xf>
    <xf numFmtId="0" fontId="29" fillId="0" borderId="6" xfId="0" applyFont="1" applyBorder="1" applyAlignment="1">
      <alignment horizontal="right" vertical="center" wrapText="1"/>
    </xf>
    <xf numFmtId="0" fontId="29" fillId="0" borderId="6" xfId="0" applyFont="1" applyBorder="1" applyAlignment="1" applyProtection="1">
      <alignment horizontal="right" vertical="center" wrapText="1"/>
      <protection locked="0"/>
    </xf>
    <xf numFmtId="0" fontId="30" fillId="0" borderId="6" xfId="0" applyFont="1" applyBorder="1" applyAlignment="1">
      <alignment horizontal="right" vertical="center" wrapText="1"/>
    </xf>
    <xf numFmtId="0" fontId="71" fillId="5" borderId="0" xfId="3" applyFont="1" applyFill="1" applyAlignment="1">
      <alignment horizontal="center" vertical="center" wrapText="1"/>
    </xf>
    <xf numFmtId="0" fontId="22" fillId="5" borderId="0" xfId="3" applyFont="1" applyFill="1" applyAlignment="1">
      <alignment horizontal="center" vertical="center" wrapText="1"/>
    </xf>
    <xf numFmtId="0" fontId="23" fillId="5" borderId="0" xfId="3" applyFont="1" applyFill="1" applyAlignment="1">
      <alignment horizontal="center"/>
    </xf>
    <xf numFmtId="10" fontId="55" fillId="11" borderId="68" xfId="5" applyNumberFormat="1" applyFont="1" applyFill="1" applyBorder="1" applyAlignment="1">
      <alignment horizontal="right" vertical="center" wrapText="1"/>
    </xf>
    <xf numFmtId="165" fontId="55" fillId="11" borderId="66" xfId="5" applyFont="1" applyFill="1" applyBorder="1" applyAlignment="1">
      <alignment horizontal="right" vertical="center" wrapText="1"/>
    </xf>
    <xf numFmtId="165" fontId="55" fillId="11" borderId="67" xfId="5" applyFont="1" applyFill="1" applyBorder="1" applyAlignment="1">
      <alignment horizontal="right" vertical="center" wrapText="1"/>
    </xf>
    <xf numFmtId="165" fontId="55" fillId="4" borderId="64" xfId="5" applyFont="1" applyFill="1" applyBorder="1" applyAlignment="1">
      <alignment horizontal="center" vertical="center" wrapText="1"/>
    </xf>
    <xf numFmtId="165" fontId="55" fillId="4" borderId="12" xfId="5" applyFont="1" applyFill="1" applyBorder="1" applyAlignment="1">
      <alignment horizontal="center" vertical="center" wrapText="1"/>
    </xf>
    <xf numFmtId="165" fontId="55" fillId="4" borderId="63" xfId="5" applyFont="1" applyFill="1" applyBorder="1" applyAlignment="1">
      <alignment horizontal="center" vertical="center" wrapText="1"/>
    </xf>
    <xf numFmtId="0" fontId="55" fillId="11" borderId="65" xfId="3" applyFont="1" applyFill="1" applyBorder="1" applyAlignment="1">
      <alignment horizontal="left" vertical="center" wrapText="1"/>
    </xf>
    <xf numFmtId="0" fontId="55" fillId="11" borderId="66" xfId="3" applyFont="1" applyFill="1" applyBorder="1" applyAlignment="1">
      <alignment horizontal="left" vertical="center" wrapText="1"/>
    </xf>
    <xf numFmtId="0" fontId="55" fillId="11" borderId="67" xfId="3" applyFont="1" applyFill="1" applyBorder="1" applyAlignment="1">
      <alignment horizontal="left" vertical="center" wrapText="1"/>
    </xf>
    <xf numFmtId="0" fontId="55" fillId="4" borderId="62" xfId="3" applyFont="1" applyFill="1" applyBorder="1" applyAlignment="1">
      <alignment horizontal="left" vertical="center" wrapText="1"/>
    </xf>
    <xf numFmtId="0" fontId="55" fillId="4" borderId="12" xfId="3" applyFont="1" applyFill="1" applyBorder="1" applyAlignment="1">
      <alignment horizontal="left" vertical="center" wrapText="1"/>
    </xf>
    <xf numFmtId="0" fontId="55" fillId="4" borderId="63" xfId="3" applyFont="1" applyFill="1" applyBorder="1" applyAlignment="1">
      <alignment horizontal="left" vertical="center" wrapText="1"/>
    </xf>
    <xf numFmtId="165" fontId="55" fillId="4" borderId="58" xfId="5" applyFont="1" applyFill="1" applyBorder="1" applyAlignment="1">
      <alignment vertical="center" wrapText="1"/>
    </xf>
    <xf numFmtId="165" fontId="55" fillId="4" borderId="56" xfId="5" applyFont="1" applyFill="1" applyBorder="1" applyAlignment="1">
      <alignment vertical="center" wrapText="1"/>
    </xf>
    <xf numFmtId="165" fontId="55" fillId="4" borderId="57" xfId="5" applyFont="1" applyFill="1" applyBorder="1" applyAlignment="1">
      <alignment vertical="center" wrapText="1"/>
    </xf>
    <xf numFmtId="0" fontId="55" fillId="11" borderId="59" xfId="3" applyFont="1" applyFill="1" applyBorder="1" applyAlignment="1">
      <alignment horizontal="left" vertical="center" wrapText="1"/>
    </xf>
    <xf numFmtId="0" fontId="55" fillId="11" borderId="15" xfId="3" applyFont="1" applyFill="1" applyBorder="1" applyAlignment="1">
      <alignment horizontal="left" vertical="center" wrapText="1"/>
    </xf>
    <xf numFmtId="0" fontId="55" fillId="11" borderId="60" xfId="3" applyFont="1" applyFill="1" applyBorder="1" applyAlignment="1">
      <alignment horizontal="left" vertical="center" wrapText="1"/>
    </xf>
    <xf numFmtId="10" fontId="55" fillId="11" borderId="61" xfId="5" applyNumberFormat="1" applyFont="1" applyFill="1" applyBorder="1" applyAlignment="1">
      <alignment horizontal="right" vertical="center" wrapText="1"/>
    </xf>
    <xf numFmtId="10" fontId="55" fillId="11" borderId="15" xfId="5" applyNumberFormat="1" applyFont="1" applyFill="1" applyBorder="1" applyAlignment="1">
      <alignment horizontal="right" vertical="center" wrapText="1"/>
    </xf>
    <xf numFmtId="10" fontId="55" fillId="11" borderId="60" xfId="5" applyNumberFormat="1" applyFont="1" applyFill="1" applyBorder="1" applyAlignment="1">
      <alignment horizontal="right" vertical="center" wrapText="1"/>
    </xf>
    <xf numFmtId="0" fontId="55" fillId="4" borderId="55" xfId="3" applyFont="1" applyFill="1" applyBorder="1" applyAlignment="1">
      <alignment horizontal="left" vertical="center" wrapText="1"/>
    </xf>
    <xf numFmtId="0" fontId="55" fillId="4" borderId="56" xfId="3" applyFont="1" applyFill="1" applyBorder="1" applyAlignment="1">
      <alignment horizontal="left" vertical="center" wrapText="1"/>
    </xf>
    <xf numFmtId="0" fontId="55" fillId="4" borderId="57" xfId="3" applyFont="1" applyFill="1" applyBorder="1" applyAlignment="1">
      <alignment horizontal="left" vertical="center" wrapText="1"/>
    </xf>
    <xf numFmtId="0" fontId="58" fillId="7" borderId="21" xfId="3" applyFont="1" applyFill="1" applyBorder="1" applyAlignment="1">
      <alignment horizontal="center" vertical="center" wrapText="1"/>
    </xf>
    <xf numFmtId="0" fontId="58" fillId="7" borderId="19" xfId="3" applyFont="1" applyFill="1" applyBorder="1" applyAlignment="1">
      <alignment horizontal="center" vertical="center" wrapText="1"/>
    </xf>
    <xf numFmtId="0" fontId="59" fillId="7" borderId="14" xfId="3" applyFont="1" applyFill="1" applyBorder="1" applyAlignment="1">
      <alignment horizontal="left" vertical="center" wrapText="1"/>
    </xf>
    <xf numFmtId="0" fontId="59" fillId="7" borderId="74" xfId="3" applyFont="1" applyFill="1" applyBorder="1" applyAlignment="1">
      <alignment horizontal="left" vertical="center" wrapText="1"/>
    </xf>
    <xf numFmtId="166" fontId="60" fillId="7" borderId="77" xfId="3" applyNumberFormat="1" applyFont="1" applyFill="1" applyBorder="1" applyAlignment="1">
      <alignment horizontal="center" vertical="center" wrapText="1"/>
    </xf>
    <xf numFmtId="166" fontId="60" fillId="7" borderId="78" xfId="3" applyNumberFormat="1" applyFont="1" applyFill="1" applyBorder="1" applyAlignment="1">
      <alignment horizontal="center" vertical="center" wrapText="1"/>
    </xf>
    <xf numFmtId="0" fontId="58" fillId="7" borderId="70" xfId="3" applyFont="1" applyFill="1" applyBorder="1" applyAlignment="1">
      <alignment horizontal="center" vertical="center" wrapText="1"/>
    </xf>
    <xf numFmtId="4" fontId="59" fillId="7" borderId="73" xfId="3" applyNumberFormat="1" applyFont="1" applyFill="1" applyBorder="1" applyAlignment="1">
      <alignment horizontal="left" vertical="center" wrapText="1"/>
    </xf>
    <xf numFmtId="166" fontId="60" fillId="7" borderId="76" xfId="3" applyNumberFormat="1" applyFont="1" applyFill="1" applyBorder="1" applyAlignment="1">
      <alignment horizontal="center" vertical="center" wrapText="1"/>
    </xf>
    <xf numFmtId="4" fontId="59" fillId="7" borderId="14" xfId="3" applyNumberFormat="1" applyFont="1" applyFill="1" applyBorder="1" applyAlignment="1">
      <alignment horizontal="left" vertical="center" wrapText="1"/>
    </xf>
    <xf numFmtId="167" fontId="51" fillId="5" borderId="28" xfId="3" applyNumberFormat="1" applyFont="1" applyFill="1" applyBorder="1" applyAlignment="1">
      <alignment horizontal="center" vertical="center"/>
    </xf>
    <xf numFmtId="167" fontId="51" fillId="5" borderId="0" xfId="3" applyNumberFormat="1" applyFont="1" applyFill="1" applyAlignment="1">
      <alignment horizontal="center" vertical="center"/>
    </xf>
    <xf numFmtId="167" fontId="51" fillId="5" borderId="36" xfId="3" applyNumberFormat="1" applyFont="1" applyFill="1" applyBorder="1" applyAlignment="1">
      <alignment horizontal="center" vertical="center"/>
    </xf>
    <xf numFmtId="0" fontId="22" fillId="5" borderId="41" xfId="3" applyFont="1" applyFill="1" applyBorder="1" applyAlignment="1">
      <alignment horizontal="center" vertical="top" wrapText="1"/>
    </xf>
    <xf numFmtId="0" fontId="22" fillId="5" borderId="42" xfId="3" applyFont="1" applyFill="1" applyBorder="1" applyAlignment="1">
      <alignment horizontal="center" vertical="top" wrapText="1"/>
    </xf>
    <xf numFmtId="0" fontId="22" fillId="5" borderId="43" xfId="3" applyFont="1" applyFill="1" applyBorder="1" applyAlignment="1">
      <alignment horizontal="center" vertical="top" wrapText="1"/>
    </xf>
    <xf numFmtId="0" fontId="55" fillId="8" borderId="31" xfId="3" applyFont="1" applyFill="1" applyBorder="1" applyAlignment="1">
      <alignment horizontal="center" vertical="center"/>
    </xf>
    <xf numFmtId="0" fontId="55" fillId="8" borderId="28" xfId="3" applyFont="1" applyFill="1" applyBorder="1" applyAlignment="1">
      <alignment horizontal="center" vertical="center"/>
    </xf>
    <xf numFmtId="0" fontId="56" fillId="8" borderId="46" xfId="3" applyFont="1" applyFill="1" applyBorder="1" applyAlignment="1">
      <alignment horizontal="center" vertical="center"/>
    </xf>
    <xf numFmtId="0" fontId="56" fillId="8" borderId="50" xfId="3" applyFont="1" applyFill="1" applyBorder="1" applyAlignment="1">
      <alignment horizontal="center" vertical="center"/>
    </xf>
    <xf numFmtId="0" fontId="55" fillId="8" borderId="30" xfId="3" applyFont="1" applyFill="1" applyBorder="1" applyAlignment="1">
      <alignment horizontal="center" vertical="center" wrapText="1"/>
    </xf>
    <xf numFmtId="0" fontId="55" fillId="8" borderId="0" xfId="3" applyFont="1" applyFill="1" applyAlignment="1">
      <alignment horizontal="center" vertical="center" wrapText="1"/>
    </xf>
    <xf numFmtId="0" fontId="57" fillId="9" borderId="47" xfId="3" applyFont="1" applyFill="1" applyBorder="1" applyAlignment="1">
      <alignment horizontal="center" vertical="center"/>
    </xf>
    <xf numFmtId="0" fontId="57" fillId="9" borderId="48" xfId="3" applyFont="1" applyFill="1" applyBorder="1" applyAlignment="1">
      <alignment horizontal="center" vertical="center"/>
    </xf>
    <xf numFmtId="0" fontId="57" fillId="9" borderId="49" xfId="3" applyFont="1" applyFill="1" applyBorder="1" applyAlignment="1">
      <alignment horizontal="center" vertical="center"/>
    </xf>
    <xf numFmtId="0" fontId="22" fillId="5" borderId="35" xfId="3" applyFont="1" applyFill="1" applyBorder="1" applyAlignment="1">
      <alignment horizontal="center" vertical="top" wrapText="1"/>
    </xf>
    <xf numFmtId="0" fontId="22" fillId="5" borderId="0" xfId="3" applyFont="1" applyFill="1" applyAlignment="1">
      <alignment horizontal="center" vertical="top" wrapText="1"/>
    </xf>
    <xf numFmtId="0" fontId="22" fillId="5" borderId="27" xfId="3" applyFont="1" applyFill="1" applyBorder="1" applyAlignment="1">
      <alignment horizontal="center" vertical="top" wrapText="1"/>
    </xf>
    <xf numFmtId="166" fontId="44" fillId="5" borderId="0" xfId="3" applyNumberFormat="1" applyFont="1" applyFill="1" applyAlignment="1">
      <alignment horizontal="center" vertical="center"/>
    </xf>
    <xf numFmtId="0" fontId="34" fillId="0" borderId="32" xfId="3" applyFont="1" applyBorder="1" applyAlignment="1">
      <alignment horizontal="left" vertical="center"/>
    </xf>
    <xf numFmtId="0" fontId="34" fillId="0" borderId="33" xfId="3" applyFont="1" applyBorder="1" applyAlignment="1">
      <alignment horizontal="left" vertical="center"/>
    </xf>
    <xf numFmtId="0" fontId="34" fillId="0" borderId="34" xfId="3" applyFont="1" applyBorder="1" applyAlignment="1">
      <alignment horizontal="left" vertical="center"/>
    </xf>
    <xf numFmtId="0" fontId="34" fillId="0" borderId="35" xfId="3" applyFont="1" applyBorder="1" applyAlignment="1">
      <alignment horizontal="left" vertical="center"/>
    </xf>
    <xf numFmtId="0" fontId="34" fillId="0" borderId="0" xfId="3" applyFont="1" applyAlignment="1">
      <alignment horizontal="left" vertical="center"/>
    </xf>
    <xf numFmtId="0" fontId="34" fillId="0" borderId="36" xfId="3" applyFont="1" applyBorder="1" applyAlignment="1">
      <alignment horizontal="left" vertical="center"/>
    </xf>
    <xf numFmtId="0" fontId="36" fillId="7" borderId="35" xfId="3" applyFont="1" applyFill="1" applyBorder="1" applyAlignment="1">
      <alignment horizontal="center"/>
    </xf>
    <xf numFmtId="0" fontId="36" fillId="7" borderId="0" xfId="3" applyFont="1" applyFill="1" applyAlignment="1">
      <alignment horizontal="center"/>
    </xf>
    <xf numFmtId="0" fontId="40" fillId="5" borderId="33" xfId="3" applyFont="1" applyFill="1" applyBorder="1" applyAlignment="1">
      <alignment horizontal="left"/>
    </xf>
    <xf numFmtId="0" fontId="42" fillId="5" borderId="38" xfId="3" applyFont="1" applyFill="1" applyBorder="1" applyAlignment="1">
      <alignment horizontal="left"/>
    </xf>
    <xf numFmtId="0" fontId="42" fillId="5" borderId="33" xfId="3" applyFont="1" applyFill="1" applyBorder="1" applyAlignment="1">
      <alignment horizontal="left"/>
    </xf>
    <xf numFmtId="0" fontId="40" fillId="5" borderId="34" xfId="3" applyFont="1" applyFill="1" applyBorder="1" applyAlignment="1">
      <alignment horizontal="left"/>
    </xf>
    <xf numFmtId="4" fontId="44" fillId="5" borderId="0" xfId="3" applyNumberFormat="1" applyFont="1" applyFill="1" applyAlignment="1">
      <alignment horizontal="center" vertical="center"/>
    </xf>
    <xf numFmtId="0" fontId="44" fillId="5" borderId="0" xfId="3" applyFont="1" applyFill="1" applyAlignment="1">
      <alignment horizontal="center" vertical="center"/>
    </xf>
    <xf numFmtId="0" fontId="40" fillId="5" borderId="30" xfId="3" applyFont="1" applyFill="1" applyBorder="1" applyAlignment="1">
      <alignment horizontal="left"/>
    </xf>
    <xf numFmtId="0" fontId="40" fillId="5" borderId="31" xfId="3" applyFont="1" applyFill="1" applyBorder="1" applyAlignment="1">
      <alignment horizontal="left"/>
    </xf>
    <xf numFmtId="0" fontId="40" fillId="5" borderId="40" xfId="3" applyFont="1" applyFill="1" applyBorder="1" applyAlignment="1">
      <alignment horizontal="left"/>
    </xf>
    <xf numFmtId="0" fontId="30" fillId="0" borderId="11" xfId="0" applyFont="1" applyBorder="1" applyAlignment="1">
      <alignment horizontal="left" vertical="center" wrapText="1"/>
    </xf>
    <xf numFmtId="0" fontId="29" fillId="0" borderId="11" xfId="0" applyFont="1" applyBorder="1" applyAlignment="1" applyProtection="1">
      <alignment horizontal="left" vertical="center" wrapText="1"/>
      <protection locked="0"/>
    </xf>
    <xf numFmtId="0" fontId="30" fillId="0" borderId="53" xfId="0" applyFont="1" applyBorder="1" applyAlignment="1">
      <alignment horizontal="left" vertical="center" wrapText="1"/>
    </xf>
    <xf numFmtId="0" fontId="29" fillId="0" borderId="53" xfId="0" applyFont="1" applyBorder="1" applyAlignment="1" applyProtection="1">
      <alignment horizontal="left" vertical="center" wrapText="1"/>
      <protection locked="0"/>
    </xf>
    <xf numFmtId="0" fontId="29" fillId="0" borderId="11" xfId="0" applyFont="1" applyBorder="1" applyAlignment="1">
      <alignment horizontal="left" vertical="center" wrapText="1"/>
    </xf>
    <xf numFmtId="0" fontId="29" fillId="0" borderId="72" xfId="0" applyFont="1" applyBorder="1" applyAlignment="1">
      <alignment horizontal="left" vertical="center" wrapText="1"/>
    </xf>
    <xf numFmtId="0" fontId="29" fillId="0" borderId="72" xfId="0" applyFont="1" applyBorder="1" applyAlignment="1" applyProtection="1">
      <alignment horizontal="left" vertical="center" wrapText="1"/>
      <protection locked="0"/>
    </xf>
  </cellXfs>
  <cellStyles count="6">
    <cellStyle name="Moeda" xfId="2" builtinId="4"/>
    <cellStyle name="Normal" xfId="0" builtinId="0"/>
    <cellStyle name="Normal 2" xfId="1"/>
    <cellStyle name="Normal 3" xfId="3"/>
    <cellStyle name="Porcentagem 2" xfId="4"/>
    <cellStyle name="Vírgula 3" xfId="5"/>
  </cellStyles>
  <dxfs count="11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38514</xdr:colOff>
      <xdr:row>0</xdr:row>
      <xdr:rowOff>0</xdr:rowOff>
    </xdr:from>
    <xdr:to>
      <xdr:col>9</xdr:col>
      <xdr:colOff>265646</xdr:colOff>
      <xdr:row>0</xdr:row>
      <xdr:rowOff>1457325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17773E34-FA72-1F8C-4607-4B585E2734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38639" y="0"/>
          <a:ext cx="8494832" cy="14573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19050</xdr:colOff>
      <xdr:row>2</xdr:row>
      <xdr:rowOff>9525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401425" cy="18859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89647</xdr:colOff>
      <xdr:row>3</xdr:row>
      <xdr:rowOff>67235</xdr:rowOff>
    </xdr:from>
    <xdr:ext cx="7730070" cy="487700"/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852272" y="324410"/>
          <a:ext cx="7730070" cy="487700"/>
        </a:xfrm>
        <a:prstGeom prst="rect">
          <a:avLst/>
        </a:prstGeom>
        <a:solidFill>
          <a:sysClr val="window" lastClr="FFFFFF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pt-BR" sz="3600"/>
            <a:t>CRONOGRAMA FÍSICO-FINANCEIRO</a:t>
          </a:r>
        </a:p>
      </xdr:txBody>
    </xdr:sp>
    <xdr:clientData/>
  </xdr:oneCellAnchor>
  <xdr:twoCellAnchor editAs="oneCell">
    <xdr:from>
      <xdr:col>1</xdr:col>
      <xdr:colOff>27214</xdr:colOff>
      <xdr:row>0</xdr:row>
      <xdr:rowOff>0</xdr:rowOff>
    </xdr:from>
    <xdr:to>
      <xdr:col>22</xdr:col>
      <xdr:colOff>54429</xdr:colOff>
      <xdr:row>12</xdr:row>
      <xdr:rowOff>54427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0" y="0"/>
          <a:ext cx="15117536" cy="280307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4</xdr:col>
      <xdr:colOff>19050</xdr:colOff>
      <xdr:row>3</xdr:row>
      <xdr:rowOff>0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"/>
          <a:ext cx="8810625" cy="199072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3d\dados%20servidor\Obras\Obras%20Futuras\UNESP\Tomada%20de%20Pre&#231;o%20007HC_2010\Amplia&#231;&#227;o%20do%20Pr&#233;dio.lici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3d\dados%20servidor\Obras\Obras%20Futuras\UNESP\FAMESP\TP%20010\Planilha%20Casa%20de%20Apoio%20pav.terreo%20fase%202%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ilha original"/>
      <sheetName val="UPECLIN 3D"/>
      <sheetName val="CRONOGRAMA"/>
      <sheetName val="Plan1"/>
      <sheetName val="Plan2"/>
      <sheetName val="Plan4"/>
      <sheetName val="Plan5"/>
      <sheetName val="Plan7"/>
      <sheetName val="Plan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1"/>
      <sheetName val="Planilha impressa"/>
      <sheetName val="Planilha impressa (2)"/>
      <sheetName val="CRONO (2)"/>
    </sheetNames>
    <sheetDataSet>
      <sheetData sheetId="0" refreshError="1"/>
      <sheetData sheetId="1">
        <row r="160">
          <cell r="F160">
            <v>153719.08000000002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2"/>
  <sheetViews>
    <sheetView zoomScaleNormal="100" workbookViewId="0">
      <selection activeCell="C134" sqref="C134"/>
    </sheetView>
  </sheetViews>
  <sheetFormatPr defaultColWidth="9.28515625" defaultRowHeight="15"/>
  <cols>
    <col min="1" max="1" width="6.42578125" style="17" bestFit="1" customWidth="1"/>
    <col min="2" max="2" width="8.5703125" bestFit="1" customWidth="1"/>
    <col min="3" max="3" width="79.28515625" customWidth="1"/>
    <col min="4" max="4" width="7.85546875" style="17" bestFit="1" customWidth="1"/>
    <col min="5" max="5" width="8.28515625" style="11" bestFit="1" customWidth="1"/>
    <col min="6" max="6" width="5.85546875" style="253" bestFit="1" customWidth="1"/>
    <col min="7" max="7" width="5.5703125" style="253" bestFit="1" customWidth="1"/>
    <col min="8" max="8" width="8.7109375" style="253" bestFit="1" customWidth="1"/>
    <col min="9" max="9" width="8.42578125" style="17" bestFit="1" customWidth="1"/>
    <col min="10" max="10" width="17.42578125" style="17" bestFit="1" customWidth="1"/>
  </cols>
  <sheetData>
    <row r="1" spans="1:10" ht="123" customHeight="1">
      <c r="A1" s="284"/>
      <c r="B1" s="284"/>
      <c r="C1" s="284"/>
      <c r="D1" s="284"/>
      <c r="E1" s="284"/>
      <c r="F1" s="284"/>
      <c r="G1" s="284"/>
      <c r="H1" s="284"/>
      <c r="I1" s="284"/>
      <c r="J1" s="284"/>
    </row>
    <row r="2" spans="1:10">
      <c r="A2" s="284" t="s">
        <v>381</v>
      </c>
      <c r="B2" s="284"/>
      <c r="C2" s="284"/>
      <c r="D2" s="285" t="s">
        <v>347</v>
      </c>
      <c r="E2" s="285"/>
      <c r="F2" s="285" t="s">
        <v>349</v>
      </c>
      <c r="G2" s="285"/>
      <c r="H2" s="285"/>
      <c r="I2" s="285"/>
      <c r="J2" s="285"/>
    </row>
    <row r="3" spans="1:10">
      <c r="A3" s="284" t="s">
        <v>354</v>
      </c>
      <c r="B3" s="284"/>
      <c r="C3" s="284"/>
      <c r="D3" s="285" t="s">
        <v>306</v>
      </c>
      <c r="E3" s="285"/>
      <c r="F3" s="286" t="s">
        <v>350</v>
      </c>
      <c r="G3" s="286"/>
      <c r="H3" s="286"/>
      <c r="I3" s="286"/>
      <c r="J3" s="286"/>
    </row>
    <row r="4" spans="1:10">
      <c r="A4" s="285" t="s">
        <v>256</v>
      </c>
      <c r="B4" s="285"/>
      <c r="C4" s="215" t="s">
        <v>351</v>
      </c>
      <c r="D4" s="285" t="s">
        <v>348</v>
      </c>
      <c r="E4" s="285"/>
      <c r="F4" s="286" t="s">
        <v>356</v>
      </c>
      <c r="G4" s="286"/>
      <c r="H4" s="286"/>
      <c r="I4" s="286"/>
      <c r="J4" s="286"/>
    </row>
    <row r="5" spans="1:10">
      <c r="A5" s="285" t="s">
        <v>352</v>
      </c>
      <c r="B5" s="285"/>
      <c r="C5" s="215" t="s">
        <v>353</v>
      </c>
      <c r="D5" s="285" t="s">
        <v>313</v>
      </c>
      <c r="E5" s="285"/>
      <c r="F5" s="284"/>
      <c r="G5" s="284"/>
      <c r="H5" s="284"/>
      <c r="I5" s="284"/>
      <c r="J5" s="284"/>
    </row>
    <row r="6" spans="1:10" ht="21">
      <c r="A6" s="283" t="s">
        <v>355</v>
      </c>
      <c r="B6" s="283"/>
      <c r="C6" s="283"/>
      <c r="D6" s="283"/>
      <c r="E6" s="283"/>
      <c r="F6" s="283"/>
      <c r="G6" s="283"/>
      <c r="H6" s="283"/>
      <c r="I6" s="283"/>
      <c r="J6" s="283"/>
    </row>
    <row r="7" spans="1:10">
      <c r="A7" s="281" t="s">
        <v>0</v>
      </c>
      <c r="B7" s="282" t="s">
        <v>1</v>
      </c>
      <c r="C7" s="281" t="s">
        <v>2</v>
      </c>
      <c r="D7" s="281" t="s">
        <v>3</v>
      </c>
      <c r="E7" s="281" t="s">
        <v>211</v>
      </c>
      <c r="F7" s="278" t="s">
        <v>4</v>
      </c>
      <c r="G7" s="279" t="s">
        <v>5</v>
      </c>
      <c r="H7" s="279"/>
      <c r="I7" s="280" t="s">
        <v>6</v>
      </c>
      <c r="J7" s="281" t="s">
        <v>7</v>
      </c>
    </row>
    <row r="8" spans="1:10">
      <c r="A8" s="281"/>
      <c r="B8" s="282"/>
      <c r="C8" s="281"/>
      <c r="D8" s="281"/>
      <c r="E8" s="281"/>
      <c r="F8" s="278"/>
      <c r="G8" s="236" t="s">
        <v>8</v>
      </c>
      <c r="H8" s="236" t="s">
        <v>9</v>
      </c>
      <c r="I8" s="280"/>
      <c r="J8" s="281"/>
    </row>
    <row r="9" spans="1:10">
      <c r="A9" s="216">
        <v>1</v>
      </c>
      <c r="B9" s="274" t="s">
        <v>10</v>
      </c>
      <c r="C9" s="274"/>
      <c r="D9" s="274"/>
      <c r="E9" s="274"/>
      <c r="F9" s="274"/>
      <c r="G9" s="274"/>
      <c r="H9" s="274"/>
      <c r="I9" s="274"/>
      <c r="J9" s="217">
        <f>J10</f>
        <v>3326.91</v>
      </c>
    </row>
    <row r="10" spans="1:10">
      <c r="A10" s="218" t="s">
        <v>11</v>
      </c>
      <c r="B10" s="274" t="s">
        <v>12</v>
      </c>
      <c r="C10" s="274"/>
      <c r="D10" s="274"/>
      <c r="E10" s="274"/>
      <c r="F10" s="274"/>
      <c r="G10" s="274"/>
      <c r="H10" s="274"/>
      <c r="I10" s="274"/>
      <c r="J10" s="217">
        <f>SUM(J11:J12)</f>
        <v>3326.91</v>
      </c>
    </row>
    <row r="11" spans="1:10">
      <c r="A11" s="219" t="s">
        <v>13</v>
      </c>
      <c r="B11" s="220" t="s">
        <v>14</v>
      </c>
      <c r="C11" s="221" t="s">
        <v>15</v>
      </c>
      <c r="D11" s="222" t="s">
        <v>306</v>
      </c>
      <c r="E11" s="223" t="s">
        <v>212</v>
      </c>
      <c r="F11" s="188">
        <v>3</v>
      </c>
      <c r="G11" s="225">
        <v>68.89</v>
      </c>
      <c r="H11" s="231">
        <v>696.16</v>
      </c>
      <c r="I11" s="224">
        <f>H11+G11</f>
        <v>765.05</v>
      </c>
      <c r="J11" s="226">
        <f>I11*F11</f>
        <v>2295.1499999999996</v>
      </c>
    </row>
    <row r="12" spans="1:10" s="186" customFormat="1">
      <c r="A12" s="233" t="s">
        <v>16</v>
      </c>
      <c r="B12" s="234" t="s">
        <v>17</v>
      </c>
      <c r="C12" s="228" t="s">
        <v>18</v>
      </c>
      <c r="D12" s="229" t="s">
        <v>306</v>
      </c>
      <c r="E12" s="230" t="s">
        <v>213</v>
      </c>
      <c r="F12" s="188">
        <v>6</v>
      </c>
      <c r="G12" s="225">
        <v>44.24</v>
      </c>
      <c r="H12" s="232">
        <v>127.72</v>
      </c>
      <c r="I12" s="188">
        <f>H12+G12</f>
        <v>171.96</v>
      </c>
      <c r="J12" s="235">
        <f>I12*F12</f>
        <v>1031.76</v>
      </c>
    </row>
    <row r="13" spans="1:10">
      <c r="A13" s="216">
        <v>2</v>
      </c>
      <c r="B13" s="274" t="s">
        <v>19</v>
      </c>
      <c r="C13" s="274"/>
      <c r="D13" s="274"/>
      <c r="E13" s="274"/>
      <c r="F13" s="274"/>
      <c r="G13" s="274"/>
      <c r="H13" s="274"/>
      <c r="I13" s="274"/>
      <c r="J13" s="227">
        <f>J14+J17</f>
        <v>1536.9024999999999</v>
      </c>
    </row>
    <row r="14" spans="1:10">
      <c r="A14" s="218" t="s">
        <v>20</v>
      </c>
      <c r="B14" s="274" t="s">
        <v>21</v>
      </c>
      <c r="C14" s="274"/>
      <c r="D14" s="274"/>
      <c r="E14" s="274"/>
      <c r="F14" s="274"/>
      <c r="G14" s="274"/>
      <c r="H14" s="274"/>
      <c r="I14" s="274"/>
      <c r="J14" s="227">
        <f>SUM(J15:J16)</f>
        <v>1112.5764999999999</v>
      </c>
    </row>
    <row r="15" spans="1:10" s="186" customFormat="1">
      <c r="A15" s="233" t="s">
        <v>22</v>
      </c>
      <c r="B15" s="234" t="s">
        <v>23</v>
      </c>
      <c r="C15" s="228" t="s">
        <v>24</v>
      </c>
      <c r="D15" s="229" t="s">
        <v>306</v>
      </c>
      <c r="E15" s="230" t="s">
        <v>214</v>
      </c>
      <c r="F15" s="188">
        <v>3.65</v>
      </c>
      <c r="G15" s="225">
        <v>185.57</v>
      </c>
      <c r="H15" s="225">
        <v>0</v>
      </c>
      <c r="I15" s="188">
        <f>H15+G15</f>
        <v>185.57</v>
      </c>
      <c r="J15" s="188">
        <f>I15*F15</f>
        <v>677.33049999999992</v>
      </c>
    </row>
    <row r="16" spans="1:10" s="186" customFormat="1">
      <c r="A16" s="233" t="s">
        <v>25</v>
      </c>
      <c r="B16" s="234" t="s">
        <v>26</v>
      </c>
      <c r="C16" s="228" t="s">
        <v>27</v>
      </c>
      <c r="D16" s="229" t="s">
        <v>306</v>
      </c>
      <c r="E16" s="230" t="s">
        <v>214</v>
      </c>
      <c r="F16" s="188">
        <v>8.6</v>
      </c>
      <c r="G16" s="225">
        <v>50.61</v>
      </c>
      <c r="H16" s="225">
        <v>0</v>
      </c>
      <c r="I16" s="188">
        <f>H16+G16</f>
        <v>50.61</v>
      </c>
      <c r="J16" s="188">
        <f>I16*F16</f>
        <v>435.24599999999998</v>
      </c>
    </row>
    <row r="17" spans="1:10">
      <c r="A17" s="213" t="s">
        <v>28</v>
      </c>
      <c r="B17" s="275" t="s">
        <v>29</v>
      </c>
      <c r="C17" s="276"/>
      <c r="D17" s="276"/>
      <c r="E17" s="276"/>
      <c r="F17" s="276"/>
      <c r="G17" s="276"/>
      <c r="H17" s="276"/>
      <c r="I17" s="277"/>
      <c r="J17" s="214">
        <f>SUM(J18)</f>
        <v>424.32600000000002</v>
      </c>
    </row>
    <row r="18" spans="1:10" s="186" customFormat="1" ht="18">
      <c r="A18" s="185" t="s">
        <v>30</v>
      </c>
      <c r="B18" s="195" t="s">
        <v>31</v>
      </c>
      <c r="C18" s="177" t="s">
        <v>226</v>
      </c>
      <c r="D18" s="185" t="s">
        <v>306</v>
      </c>
      <c r="E18" s="179" t="s">
        <v>214</v>
      </c>
      <c r="F18" s="180">
        <v>4.2</v>
      </c>
      <c r="G18" s="180">
        <v>10.119999999999999</v>
      </c>
      <c r="H18" s="180">
        <v>90.91</v>
      </c>
      <c r="I18" s="180">
        <f>H18+G18</f>
        <v>101.03</v>
      </c>
      <c r="J18" s="180">
        <f>I18*F18</f>
        <v>424.32600000000002</v>
      </c>
    </row>
    <row r="19" spans="1:10">
      <c r="A19" s="207">
        <v>3</v>
      </c>
      <c r="B19" s="271" t="s">
        <v>33</v>
      </c>
      <c r="C19" s="272"/>
      <c r="D19" s="272"/>
      <c r="E19" s="272"/>
      <c r="F19" s="272"/>
      <c r="G19" s="272"/>
      <c r="H19" s="272"/>
      <c r="I19" s="273"/>
      <c r="J19" s="15">
        <f>J20</f>
        <v>3322.0695000000001</v>
      </c>
    </row>
    <row r="20" spans="1:10">
      <c r="A20" s="208" t="s">
        <v>34</v>
      </c>
      <c r="B20" s="271" t="s">
        <v>35</v>
      </c>
      <c r="C20" s="272"/>
      <c r="D20" s="272"/>
      <c r="E20" s="272"/>
      <c r="F20" s="272"/>
      <c r="G20" s="272"/>
      <c r="H20" s="272"/>
      <c r="I20" s="273"/>
      <c r="J20" s="15">
        <f>SUM(J21:J22)</f>
        <v>3322.0695000000001</v>
      </c>
    </row>
    <row r="21" spans="1:10" s="186" customFormat="1">
      <c r="A21" s="185" t="s">
        <v>36</v>
      </c>
      <c r="B21" s="195" t="s">
        <v>37</v>
      </c>
      <c r="C21" s="178" t="s">
        <v>38</v>
      </c>
      <c r="D21" s="185" t="s">
        <v>306</v>
      </c>
      <c r="E21" s="179" t="s">
        <v>214</v>
      </c>
      <c r="F21" s="180">
        <v>8.6</v>
      </c>
      <c r="G21" s="180">
        <v>15.74</v>
      </c>
      <c r="H21" s="180">
        <v>0</v>
      </c>
      <c r="I21" s="180">
        <f t="shared" ref="I21:I22" si="0">H21+G21</f>
        <v>15.74</v>
      </c>
      <c r="J21" s="180">
        <f t="shared" ref="J21:J22" si="1">I21*F21</f>
        <v>135.364</v>
      </c>
    </row>
    <row r="22" spans="1:10" s="186" customFormat="1">
      <c r="A22" s="185" t="s">
        <v>39</v>
      </c>
      <c r="B22" s="195" t="s">
        <v>40</v>
      </c>
      <c r="C22" s="178" t="s">
        <v>41</v>
      </c>
      <c r="D22" s="185" t="s">
        <v>306</v>
      </c>
      <c r="E22" s="179" t="s">
        <v>214</v>
      </c>
      <c r="F22" s="180">
        <v>3.65</v>
      </c>
      <c r="G22" s="180">
        <v>358.97</v>
      </c>
      <c r="H22" s="180">
        <v>514.1</v>
      </c>
      <c r="I22" s="180">
        <f t="shared" si="0"/>
        <v>873.07</v>
      </c>
      <c r="J22" s="180">
        <f t="shared" si="1"/>
        <v>3186.7055</v>
      </c>
    </row>
    <row r="23" spans="1:10">
      <c r="A23" s="207">
        <v>4</v>
      </c>
      <c r="B23" s="271" t="s">
        <v>42</v>
      </c>
      <c r="C23" s="272"/>
      <c r="D23" s="272"/>
      <c r="E23" s="272"/>
      <c r="F23" s="272"/>
      <c r="G23" s="272"/>
      <c r="H23" s="272"/>
      <c r="I23" s="273"/>
      <c r="J23" s="12">
        <f>J24+J29</f>
        <v>9913.3355999999985</v>
      </c>
    </row>
    <row r="24" spans="1:10">
      <c r="A24" s="208" t="s">
        <v>43</v>
      </c>
      <c r="B24" s="271" t="s">
        <v>44</v>
      </c>
      <c r="C24" s="272"/>
      <c r="D24" s="272"/>
      <c r="E24" s="272"/>
      <c r="F24" s="272"/>
      <c r="G24" s="272"/>
      <c r="H24" s="272"/>
      <c r="I24" s="273"/>
      <c r="J24" s="12">
        <f>SUM(J25:J28)</f>
        <v>4766.3670000000002</v>
      </c>
    </row>
    <row r="25" spans="1:10" s="186" customFormat="1">
      <c r="A25" s="185" t="s">
        <v>45</v>
      </c>
      <c r="B25" s="195" t="s">
        <v>46</v>
      </c>
      <c r="C25" s="178" t="s">
        <v>47</v>
      </c>
      <c r="D25" s="185" t="s">
        <v>306</v>
      </c>
      <c r="E25" s="179" t="s">
        <v>214</v>
      </c>
      <c r="F25" s="180">
        <v>2.2999999999999998</v>
      </c>
      <c r="G25" s="180">
        <v>25.31</v>
      </c>
      <c r="H25" s="180">
        <v>144.08000000000001</v>
      </c>
      <c r="I25" s="180">
        <f t="shared" ref="I25:I28" si="2">H25+G25</f>
        <v>169.39000000000001</v>
      </c>
      <c r="J25" s="180">
        <f t="shared" ref="J25:J28" si="3">I25*F25</f>
        <v>389.59699999999998</v>
      </c>
    </row>
    <row r="26" spans="1:10" s="186" customFormat="1">
      <c r="A26" s="185" t="s">
        <v>48</v>
      </c>
      <c r="B26" s="195" t="s">
        <v>49</v>
      </c>
      <c r="C26" s="178" t="s">
        <v>50</v>
      </c>
      <c r="D26" s="185" t="s">
        <v>306</v>
      </c>
      <c r="E26" s="179" t="s">
        <v>213</v>
      </c>
      <c r="F26" s="180">
        <v>6.76</v>
      </c>
      <c r="G26" s="183">
        <v>56.11</v>
      </c>
      <c r="H26" s="183">
        <v>181.89</v>
      </c>
      <c r="I26" s="180">
        <f t="shared" si="2"/>
        <v>238</v>
      </c>
      <c r="J26" s="189">
        <f t="shared" si="3"/>
        <v>1608.8799999999999</v>
      </c>
    </row>
    <row r="27" spans="1:10" s="186" customFormat="1" ht="18">
      <c r="A27" s="185" t="s">
        <v>51</v>
      </c>
      <c r="B27" s="195" t="s">
        <v>52</v>
      </c>
      <c r="C27" s="181" t="s">
        <v>53</v>
      </c>
      <c r="D27" s="185" t="s">
        <v>306</v>
      </c>
      <c r="E27" s="179" t="s">
        <v>215</v>
      </c>
      <c r="F27" s="180">
        <v>45</v>
      </c>
      <c r="G27" s="183">
        <v>6.83</v>
      </c>
      <c r="H27" s="183">
        <v>13.94</v>
      </c>
      <c r="I27" s="180">
        <f t="shared" si="2"/>
        <v>20.77</v>
      </c>
      <c r="J27" s="180">
        <f t="shared" si="3"/>
        <v>934.65</v>
      </c>
    </row>
    <row r="28" spans="1:10" s="186" customFormat="1">
      <c r="A28" s="185" t="s">
        <v>54</v>
      </c>
      <c r="B28" s="195" t="s">
        <v>55</v>
      </c>
      <c r="C28" s="178" t="s">
        <v>56</v>
      </c>
      <c r="D28" s="182" t="s">
        <v>306</v>
      </c>
      <c r="E28" s="179" t="s">
        <v>214</v>
      </c>
      <c r="F28" s="180">
        <v>4</v>
      </c>
      <c r="G28" s="183">
        <v>0</v>
      </c>
      <c r="H28" s="183">
        <v>458.31</v>
      </c>
      <c r="I28" s="180">
        <f t="shared" si="2"/>
        <v>458.31</v>
      </c>
      <c r="J28" s="180">
        <f t="shared" si="3"/>
        <v>1833.24</v>
      </c>
    </row>
    <row r="29" spans="1:10">
      <c r="A29" s="208" t="s">
        <v>57</v>
      </c>
      <c r="B29" s="271" t="s">
        <v>58</v>
      </c>
      <c r="C29" s="272"/>
      <c r="D29" s="272"/>
      <c r="E29" s="272"/>
      <c r="F29" s="272"/>
      <c r="G29" s="272"/>
      <c r="H29" s="272"/>
      <c r="I29" s="273"/>
      <c r="J29" s="12">
        <f>SUM(J30:J44)</f>
        <v>5146.9685999999992</v>
      </c>
    </row>
    <row r="30" spans="1:10" s="186" customFormat="1" ht="18">
      <c r="A30" s="185" t="s">
        <v>59</v>
      </c>
      <c r="B30" s="195" t="s">
        <v>60</v>
      </c>
      <c r="C30" s="181" t="s">
        <v>61</v>
      </c>
      <c r="D30" s="185" t="s">
        <v>306</v>
      </c>
      <c r="E30" s="179" t="s">
        <v>213</v>
      </c>
      <c r="F30" s="180">
        <v>3.2</v>
      </c>
      <c r="G30" s="180">
        <v>4.22</v>
      </c>
      <c r="H30" s="180">
        <v>2.6</v>
      </c>
      <c r="I30" s="180">
        <f t="shared" ref="I30:I44" si="4">H30+G30</f>
        <v>6.82</v>
      </c>
      <c r="J30" s="180">
        <f t="shared" ref="J30:J44" si="5">I30*F30</f>
        <v>21.824000000000002</v>
      </c>
    </row>
    <row r="31" spans="1:10" s="186" customFormat="1">
      <c r="A31" s="185" t="s">
        <v>62</v>
      </c>
      <c r="B31" s="195" t="s">
        <v>49</v>
      </c>
      <c r="C31" s="178" t="s">
        <v>50</v>
      </c>
      <c r="D31" s="185" t="s">
        <v>306</v>
      </c>
      <c r="E31" s="179" t="s">
        <v>213</v>
      </c>
      <c r="F31" s="180">
        <v>2.5</v>
      </c>
      <c r="G31" s="183">
        <v>56.11</v>
      </c>
      <c r="H31" s="183">
        <v>181.89</v>
      </c>
      <c r="I31" s="180">
        <f t="shared" si="4"/>
        <v>238</v>
      </c>
      <c r="J31" s="180">
        <f t="shared" si="5"/>
        <v>595</v>
      </c>
    </row>
    <row r="32" spans="1:10" s="186" customFormat="1">
      <c r="A32" s="185" t="s">
        <v>63</v>
      </c>
      <c r="B32" s="195" t="s">
        <v>64</v>
      </c>
      <c r="C32" s="178" t="s">
        <v>65</v>
      </c>
      <c r="D32" s="185" t="s">
        <v>306</v>
      </c>
      <c r="E32" s="179" t="s">
        <v>216</v>
      </c>
      <c r="F32" s="180">
        <v>15.6</v>
      </c>
      <c r="G32" s="183">
        <v>2.17</v>
      </c>
      <c r="H32" s="183">
        <v>8.77</v>
      </c>
      <c r="I32" s="180">
        <f t="shared" si="4"/>
        <v>10.94</v>
      </c>
      <c r="J32" s="180">
        <f t="shared" si="5"/>
        <v>170.66399999999999</v>
      </c>
    </row>
    <row r="33" spans="1:10" s="186" customFormat="1">
      <c r="A33" s="185" t="s">
        <v>66</v>
      </c>
      <c r="B33" s="195" t="s">
        <v>67</v>
      </c>
      <c r="C33" s="178" t="s">
        <v>68</v>
      </c>
      <c r="D33" s="185" t="s">
        <v>306</v>
      </c>
      <c r="E33" s="179" t="s">
        <v>216</v>
      </c>
      <c r="F33" s="180">
        <v>3.91</v>
      </c>
      <c r="G33" s="183">
        <v>2.17</v>
      </c>
      <c r="H33" s="183">
        <v>10</v>
      </c>
      <c r="I33" s="180">
        <f t="shared" si="4"/>
        <v>12.17</v>
      </c>
      <c r="J33" s="180">
        <f t="shared" si="5"/>
        <v>47.584699999999998</v>
      </c>
    </row>
    <row r="34" spans="1:10" s="186" customFormat="1">
      <c r="A34" s="185" t="s">
        <v>69</v>
      </c>
      <c r="B34" s="195" t="s">
        <v>55</v>
      </c>
      <c r="C34" s="178" t="s">
        <v>56</v>
      </c>
      <c r="D34" s="185" t="s">
        <v>306</v>
      </c>
      <c r="E34" s="179" t="s">
        <v>214</v>
      </c>
      <c r="F34" s="180">
        <v>4.5</v>
      </c>
      <c r="G34" s="183">
        <v>0</v>
      </c>
      <c r="H34" s="183">
        <v>458.31</v>
      </c>
      <c r="I34" s="180">
        <f t="shared" si="4"/>
        <v>458.31</v>
      </c>
      <c r="J34" s="180">
        <f t="shared" si="5"/>
        <v>2062.395</v>
      </c>
    </row>
    <row r="35" spans="1:10" s="186" customFormat="1">
      <c r="A35" s="185" t="s">
        <v>70</v>
      </c>
      <c r="B35" s="195" t="s">
        <v>71</v>
      </c>
      <c r="C35" s="177" t="s">
        <v>307</v>
      </c>
      <c r="D35" s="185" t="s">
        <v>306</v>
      </c>
      <c r="E35" s="179" t="s">
        <v>214</v>
      </c>
      <c r="F35" s="180">
        <v>1.8</v>
      </c>
      <c r="G35" s="180">
        <v>98.28</v>
      </c>
      <c r="H35" s="180">
        <v>0</v>
      </c>
      <c r="I35" s="180">
        <f t="shared" si="4"/>
        <v>98.28</v>
      </c>
      <c r="J35" s="180">
        <f t="shared" si="5"/>
        <v>176.904</v>
      </c>
    </row>
    <row r="36" spans="1:10" s="186" customFormat="1">
      <c r="A36" s="185" t="s">
        <v>72</v>
      </c>
      <c r="B36" s="195" t="s">
        <v>73</v>
      </c>
      <c r="C36" s="177" t="s">
        <v>308</v>
      </c>
      <c r="D36" s="185" t="s">
        <v>306</v>
      </c>
      <c r="E36" s="179" t="s">
        <v>213</v>
      </c>
      <c r="F36" s="180">
        <v>6.2</v>
      </c>
      <c r="G36" s="180">
        <v>29.74</v>
      </c>
      <c r="H36" s="180">
        <v>47.42</v>
      </c>
      <c r="I36" s="180">
        <f t="shared" si="4"/>
        <v>77.16</v>
      </c>
      <c r="J36" s="180">
        <f t="shared" si="5"/>
        <v>478.392</v>
      </c>
    </row>
    <row r="37" spans="1:10" s="186" customFormat="1" ht="18">
      <c r="A37" s="185" t="s">
        <v>74</v>
      </c>
      <c r="B37" s="195" t="s">
        <v>75</v>
      </c>
      <c r="C37" s="196" t="s">
        <v>309</v>
      </c>
      <c r="D37" s="185" t="s">
        <v>306</v>
      </c>
      <c r="E37" s="179" t="s">
        <v>213</v>
      </c>
      <c r="F37" s="180">
        <v>1.4</v>
      </c>
      <c r="G37" s="180">
        <v>27.23</v>
      </c>
      <c r="H37" s="180">
        <v>138.74</v>
      </c>
      <c r="I37" s="180">
        <f t="shared" si="4"/>
        <v>165.97</v>
      </c>
      <c r="J37" s="180">
        <f t="shared" si="5"/>
        <v>232.35799999999998</v>
      </c>
    </row>
    <row r="38" spans="1:10" s="186" customFormat="1">
      <c r="A38" s="185" t="s">
        <v>76</v>
      </c>
      <c r="B38" s="195" t="s">
        <v>77</v>
      </c>
      <c r="C38" s="178" t="s">
        <v>78</v>
      </c>
      <c r="D38" s="185" t="s">
        <v>306</v>
      </c>
      <c r="E38" s="179" t="s">
        <v>213</v>
      </c>
      <c r="F38" s="180">
        <v>12.4</v>
      </c>
      <c r="G38" s="180">
        <v>10.86</v>
      </c>
      <c r="H38" s="180">
        <v>9.48</v>
      </c>
      <c r="I38" s="180">
        <f t="shared" si="4"/>
        <v>20.34</v>
      </c>
      <c r="J38" s="180">
        <f t="shared" si="5"/>
        <v>252.21600000000001</v>
      </c>
    </row>
    <row r="39" spans="1:10" s="186" customFormat="1">
      <c r="A39" s="209">
        <v>40270</v>
      </c>
      <c r="B39" s="195" t="s">
        <v>79</v>
      </c>
      <c r="C39" s="178" t="s">
        <v>80</v>
      </c>
      <c r="D39" s="185" t="s">
        <v>306</v>
      </c>
      <c r="E39" s="179" t="s">
        <v>213</v>
      </c>
      <c r="F39" s="180">
        <v>6.25</v>
      </c>
      <c r="G39" s="180">
        <v>9.35</v>
      </c>
      <c r="H39" s="180">
        <v>2.06</v>
      </c>
      <c r="I39" s="180">
        <f t="shared" si="4"/>
        <v>11.41</v>
      </c>
      <c r="J39" s="180">
        <f t="shared" si="5"/>
        <v>71.3125</v>
      </c>
    </row>
    <row r="40" spans="1:10" s="186" customFormat="1">
      <c r="A40" s="209">
        <v>40635</v>
      </c>
      <c r="B40" s="185" t="s">
        <v>81</v>
      </c>
      <c r="C40" s="178" t="s">
        <v>82</v>
      </c>
      <c r="D40" s="185" t="s">
        <v>306</v>
      </c>
      <c r="E40" s="179" t="s">
        <v>213</v>
      </c>
      <c r="F40" s="180">
        <v>6.25</v>
      </c>
      <c r="G40" s="180">
        <v>9.98</v>
      </c>
      <c r="H40" s="180">
        <v>5.25</v>
      </c>
      <c r="I40" s="180">
        <f t="shared" si="4"/>
        <v>15.23</v>
      </c>
      <c r="J40" s="180">
        <f t="shared" si="5"/>
        <v>95.1875</v>
      </c>
    </row>
    <row r="41" spans="1:10" s="186" customFormat="1">
      <c r="A41" s="209">
        <v>41001</v>
      </c>
      <c r="B41" s="185" t="s">
        <v>83</v>
      </c>
      <c r="C41" s="178" t="s">
        <v>84</v>
      </c>
      <c r="D41" s="185" t="s">
        <v>306</v>
      </c>
      <c r="E41" s="179" t="s">
        <v>213</v>
      </c>
      <c r="F41" s="180">
        <v>6.25</v>
      </c>
      <c r="G41" s="180">
        <v>17.82</v>
      </c>
      <c r="H41" s="180">
        <v>9.52</v>
      </c>
      <c r="I41" s="180">
        <f t="shared" si="4"/>
        <v>27.34</v>
      </c>
      <c r="J41" s="180">
        <f t="shared" si="5"/>
        <v>170.875</v>
      </c>
    </row>
    <row r="42" spans="1:10" s="186" customFormat="1">
      <c r="A42" s="209">
        <v>41366</v>
      </c>
      <c r="B42" s="185" t="s">
        <v>85</v>
      </c>
      <c r="C42" s="178" t="s">
        <v>86</v>
      </c>
      <c r="D42" s="185" t="s">
        <v>306</v>
      </c>
      <c r="E42" s="179" t="s">
        <v>213</v>
      </c>
      <c r="F42" s="180">
        <v>0.61</v>
      </c>
      <c r="G42" s="180">
        <v>71.14</v>
      </c>
      <c r="H42" s="180">
        <v>931.63</v>
      </c>
      <c r="I42" s="180">
        <f t="shared" si="4"/>
        <v>1002.77</v>
      </c>
      <c r="J42" s="180">
        <f t="shared" si="5"/>
        <v>611.68970000000002</v>
      </c>
    </row>
    <row r="43" spans="1:10" s="186" customFormat="1" ht="18">
      <c r="A43" s="209">
        <v>41731</v>
      </c>
      <c r="B43" s="185" t="s">
        <v>31</v>
      </c>
      <c r="C43" s="181" t="s">
        <v>32</v>
      </c>
      <c r="D43" s="185" t="s">
        <v>306</v>
      </c>
      <c r="E43" s="179" t="s">
        <v>214</v>
      </c>
      <c r="F43" s="180">
        <v>1</v>
      </c>
      <c r="G43" s="180">
        <v>10.119999999999999</v>
      </c>
      <c r="H43" s="180">
        <v>90.91</v>
      </c>
      <c r="I43" s="180">
        <f t="shared" si="4"/>
        <v>101.03</v>
      </c>
      <c r="J43" s="180">
        <f t="shared" si="5"/>
        <v>101.03</v>
      </c>
    </row>
    <row r="44" spans="1:10" s="186" customFormat="1">
      <c r="A44" s="209">
        <v>42096</v>
      </c>
      <c r="B44" s="185" t="s">
        <v>87</v>
      </c>
      <c r="C44" s="178" t="s">
        <v>88</v>
      </c>
      <c r="D44" s="185" t="s">
        <v>306</v>
      </c>
      <c r="E44" s="179" t="s">
        <v>213</v>
      </c>
      <c r="F44" s="180">
        <v>1.34</v>
      </c>
      <c r="G44" s="183">
        <v>33.18</v>
      </c>
      <c r="H44" s="183">
        <v>11.25</v>
      </c>
      <c r="I44" s="180">
        <f t="shared" si="4"/>
        <v>44.43</v>
      </c>
      <c r="J44" s="180">
        <f t="shared" si="5"/>
        <v>59.536200000000001</v>
      </c>
    </row>
    <row r="45" spans="1:10">
      <c r="A45" s="207">
        <v>5</v>
      </c>
      <c r="B45" s="271" t="s">
        <v>94</v>
      </c>
      <c r="C45" s="272"/>
      <c r="D45" s="272"/>
      <c r="E45" s="272"/>
      <c r="F45" s="272"/>
      <c r="G45" s="272"/>
      <c r="H45" s="272"/>
      <c r="I45" s="273"/>
      <c r="J45" s="12">
        <f>J46+J48+J58+J60+J66</f>
        <v>80494.675000000017</v>
      </c>
    </row>
    <row r="46" spans="1:10">
      <c r="A46" s="210" t="s">
        <v>239</v>
      </c>
      <c r="B46" s="271" t="s">
        <v>95</v>
      </c>
      <c r="C46" s="272"/>
      <c r="D46" s="272"/>
      <c r="E46" s="272"/>
      <c r="F46" s="272"/>
      <c r="G46" s="272"/>
      <c r="H46" s="272"/>
      <c r="I46" s="273"/>
      <c r="J46" s="12">
        <f>SUM(J47)</f>
        <v>10682.4</v>
      </c>
    </row>
    <row r="47" spans="1:10" s="186" customFormat="1">
      <c r="A47" s="182" t="s">
        <v>282</v>
      </c>
      <c r="B47" s="185" t="s">
        <v>96</v>
      </c>
      <c r="C47" s="177" t="s">
        <v>209</v>
      </c>
      <c r="D47" s="185" t="s">
        <v>306</v>
      </c>
      <c r="E47" s="179" t="s">
        <v>217</v>
      </c>
      <c r="F47" s="180">
        <v>4</v>
      </c>
      <c r="G47" s="183">
        <v>215.64</v>
      </c>
      <c r="H47" s="187">
        <v>2454.96</v>
      </c>
      <c r="I47" s="189">
        <f>H47+G47</f>
        <v>2670.6</v>
      </c>
      <c r="J47" s="189">
        <f>I47*F47</f>
        <v>10682.4</v>
      </c>
    </row>
    <row r="48" spans="1:10">
      <c r="A48" s="210" t="s">
        <v>240</v>
      </c>
      <c r="B48" s="271" t="s">
        <v>97</v>
      </c>
      <c r="C48" s="272"/>
      <c r="D48" s="272"/>
      <c r="E48" s="272"/>
      <c r="F48" s="272"/>
      <c r="G48" s="272"/>
      <c r="H48" s="272"/>
      <c r="I48" s="273"/>
      <c r="J48" s="12">
        <f>SUM(J49:J57)</f>
        <v>60816.885000000002</v>
      </c>
    </row>
    <row r="49" spans="1:10" s="186" customFormat="1">
      <c r="A49" s="182" t="s">
        <v>283</v>
      </c>
      <c r="B49" s="185" t="s">
        <v>98</v>
      </c>
      <c r="C49" s="178" t="s">
        <v>99</v>
      </c>
      <c r="D49" s="185" t="s">
        <v>306</v>
      </c>
      <c r="E49" s="179" t="s">
        <v>215</v>
      </c>
      <c r="F49" s="180">
        <v>120</v>
      </c>
      <c r="G49" s="183">
        <v>82.94</v>
      </c>
      <c r="H49" s="183">
        <v>179.17</v>
      </c>
      <c r="I49" s="180">
        <f t="shared" ref="I49:I56" si="6">H49+G49</f>
        <v>262.11</v>
      </c>
      <c r="J49" s="189">
        <f t="shared" ref="J49:J57" si="7">I49*F49</f>
        <v>31453.200000000001</v>
      </c>
    </row>
    <row r="50" spans="1:10" ht="18">
      <c r="A50" s="8" t="s">
        <v>284</v>
      </c>
      <c r="B50" s="4">
        <v>97474</v>
      </c>
      <c r="C50" s="7" t="s">
        <v>227</v>
      </c>
      <c r="D50" s="2" t="s">
        <v>100</v>
      </c>
      <c r="E50" s="9" t="s">
        <v>218</v>
      </c>
      <c r="F50" s="180">
        <v>13</v>
      </c>
      <c r="G50" s="183">
        <v>24.33</v>
      </c>
      <c r="H50" s="183">
        <v>173.7</v>
      </c>
      <c r="I50" s="13">
        <f>H50+G50</f>
        <v>198.02999999999997</v>
      </c>
      <c r="J50" s="14">
        <f t="shared" si="7"/>
        <v>2574.3899999999994</v>
      </c>
    </row>
    <row r="51" spans="1:10" ht="18">
      <c r="A51" s="8" t="s">
        <v>285</v>
      </c>
      <c r="B51" s="4">
        <v>97488</v>
      </c>
      <c r="C51" s="7" t="s">
        <v>202</v>
      </c>
      <c r="D51" s="2" t="s">
        <v>100</v>
      </c>
      <c r="E51" s="9" t="s">
        <v>218</v>
      </c>
      <c r="F51" s="180">
        <v>5</v>
      </c>
      <c r="G51" s="180">
        <v>36.56</v>
      </c>
      <c r="H51" s="180">
        <v>317.52999999999997</v>
      </c>
      <c r="I51" s="13">
        <f t="shared" si="6"/>
        <v>354.09</v>
      </c>
      <c r="J51" s="13">
        <f t="shared" si="7"/>
        <v>1770.4499999999998</v>
      </c>
    </row>
    <row r="52" spans="1:10" ht="18">
      <c r="A52" s="211" t="s">
        <v>286</v>
      </c>
      <c r="B52" s="5">
        <v>92390</v>
      </c>
      <c r="C52" s="1" t="s">
        <v>101</v>
      </c>
      <c r="D52" s="6" t="s">
        <v>100</v>
      </c>
      <c r="E52" s="10" t="s">
        <v>218</v>
      </c>
      <c r="F52" s="183">
        <v>20</v>
      </c>
      <c r="G52" s="183">
        <v>43.35</v>
      </c>
      <c r="H52" s="183">
        <v>111.25</v>
      </c>
      <c r="I52" s="16">
        <f t="shared" si="6"/>
        <v>154.6</v>
      </c>
      <c r="J52" s="16">
        <f t="shared" si="7"/>
        <v>3092</v>
      </c>
    </row>
    <row r="53" spans="1:10" ht="18">
      <c r="A53" s="8" t="s">
        <v>287</v>
      </c>
      <c r="B53" s="4">
        <v>97495</v>
      </c>
      <c r="C53" s="3" t="s">
        <v>102</v>
      </c>
      <c r="D53" s="2" t="s">
        <v>100</v>
      </c>
      <c r="E53" s="9" t="s">
        <v>218</v>
      </c>
      <c r="F53" s="180">
        <v>5</v>
      </c>
      <c r="G53" s="183">
        <v>48.74</v>
      </c>
      <c r="H53" s="183">
        <v>489.17</v>
      </c>
      <c r="I53" s="13">
        <f t="shared" si="6"/>
        <v>537.91</v>
      </c>
      <c r="J53" s="13">
        <f t="shared" si="7"/>
        <v>2689.5499999999997</v>
      </c>
    </row>
    <row r="54" spans="1:10" s="186" customFormat="1">
      <c r="A54" s="182" t="s">
        <v>288</v>
      </c>
      <c r="B54" s="185" t="s">
        <v>103</v>
      </c>
      <c r="C54" s="178" t="s">
        <v>104</v>
      </c>
      <c r="D54" s="185" t="s">
        <v>306</v>
      </c>
      <c r="E54" s="179" t="s">
        <v>217</v>
      </c>
      <c r="F54" s="180">
        <v>4</v>
      </c>
      <c r="G54" s="183">
        <v>675.17</v>
      </c>
      <c r="H54" s="187">
        <v>2703.52</v>
      </c>
      <c r="I54" s="189">
        <f t="shared" si="6"/>
        <v>3378.69</v>
      </c>
      <c r="J54" s="189">
        <f t="shared" si="7"/>
        <v>13514.76</v>
      </c>
    </row>
    <row r="55" spans="1:10" s="186" customFormat="1" ht="18">
      <c r="A55" s="182" t="s">
        <v>289</v>
      </c>
      <c r="B55" s="185" t="s">
        <v>105</v>
      </c>
      <c r="C55" s="178" t="s">
        <v>376</v>
      </c>
      <c r="D55" s="185" t="s">
        <v>378</v>
      </c>
      <c r="E55" s="179" t="s">
        <v>218</v>
      </c>
      <c r="F55" s="180">
        <v>1</v>
      </c>
      <c r="G55" s="180">
        <v>755.9</v>
      </c>
      <c r="H55" s="189">
        <v>2224.36</v>
      </c>
      <c r="I55" s="189">
        <f t="shared" si="6"/>
        <v>2980.26</v>
      </c>
      <c r="J55" s="189">
        <f t="shared" si="7"/>
        <v>2980.26</v>
      </c>
    </row>
    <row r="56" spans="1:10" s="186" customFormat="1">
      <c r="A56" s="182" t="s">
        <v>290</v>
      </c>
      <c r="B56" s="185" t="s">
        <v>87</v>
      </c>
      <c r="C56" s="178" t="s">
        <v>88</v>
      </c>
      <c r="D56" s="182" t="s">
        <v>306</v>
      </c>
      <c r="E56" s="179" t="s">
        <v>213</v>
      </c>
      <c r="F56" s="180">
        <v>56.5</v>
      </c>
      <c r="G56" s="183">
        <v>33.18</v>
      </c>
      <c r="H56" s="183">
        <v>11.25</v>
      </c>
      <c r="I56" s="180">
        <f t="shared" si="6"/>
        <v>44.43</v>
      </c>
      <c r="J56" s="189">
        <f t="shared" si="7"/>
        <v>2510.2950000000001</v>
      </c>
    </row>
    <row r="57" spans="1:10" s="186" customFormat="1" ht="27">
      <c r="A57" s="237" t="s">
        <v>291</v>
      </c>
      <c r="B57" s="238">
        <v>94499</v>
      </c>
      <c r="C57" s="181" t="s">
        <v>106</v>
      </c>
      <c r="D57" s="202" t="s">
        <v>100</v>
      </c>
      <c r="E57" s="203" t="s">
        <v>218</v>
      </c>
      <c r="F57" s="183">
        <v>1</v>
      </c>
      <c r="G57" s="183">
        <v>17.829999999999998</v>
      </c>
      <c r="H57" s="183">
        <v>214.15</v>
      </c>
      <c r="I57" s="183">
        <f>H57+G57</f>
        <v>231.98000000000002</v>
      </c>
      <c r="J57" s="183">
        <f t="shared" si="7"/>
        <v>231.98000000000002</v>
      </c>
    </row>
    <row r="58" spans="1:10" s="186" customFormat="1">
      <c r="A58" s="239" t="s">
        <v>365</v>
      </c>
      <c r="B58" s="264" t="s">
        <v>107</v>
      </c>
      <c r="C58" s="265"/>
      <c r="D58" s="265"/>
      <c r="E58" s="265"/>
      <c r="F58" s="265"/>
      <c r="G58" s="265"/>
      <c r="H58" s="265"/>
      <c r="I58" s="266"/>
      <c r="J58" s="240">
        <f>SUM(J59)</f>
        <v>970.24</v>
      </c>
    </row>
    <row r="59" spans="1:10" s="186" customFormat="1">
      <c r="A59" s="185" t="s">
        <v>366</v>
      </c>
      <c r="B59" s="185" t="s">
        <v>108</v>
      </c>
      <c r="C59" s="178" t="s">
        <v>109</v>
      </c>
      <c r="D59" s="185" t="s">
        <v>306</v>
      </c>
      <c r="E59" s="179" t="s">
        <v>217</v>
      </c>
      <c r="F59" s="180">
        <v>32</v>
      </c>
      <c r="G59" s="180">
        <v>10.37</v>
      </c>
      <c r="H59" s="180">
        <v>19.95</v>
      </c>
      <c r="I59" s="180">
        <f>H59+G59</f>
        <v>30.32</v>
      </c>
      <c r="J59" s="180">
        <f>I59*F59</f>
        <v>970.24</v>
      </c>
    </row>
    <row r="60" spans="1:10" s="186" customFormat="1">
      <c r="A60" s="239" t="s">
        <v>367</v>
      </c>
      <c r="B60" s="264" t="s">
        <v>110</v>
      </c>
      <c r="C60" s="265"/>
      <c r="D60" s="265"/>
      <c r="E60" s="265"/>
      <c r="F60" s="265"/>
      <c r="G60" s="265"/>
      <c r="H60" s="265"/>
      <c r="I60" s="266"/>
      <c r="J60" s="241">
        <f>SUM(J61:J65)</f>
        <v>7589.6599999999989</v>
      </c>
    </row>
    <row r="61" spans="1:10" s="186" customFormat="1" ht="19.149999999999999" customHeight="1">
      <c r="A61" s="185" t="s">
        <v>368</v>
      </c>
      <c r="B61" s="185" t="s">
        <v>357</v>
      </c>
      <c r="C61" s="178" t="s">
        <v>358</v>
      </c>
      <c r="D61" s="185" t="s">
        <v>306</v>
      </c>
      <c r="E61" s="179" t="s">
        <v>217</v>
      </c>
      <c r="F61" s="180">
        <v>18</v>
      </c>
      <c r="G61" s="180">
        <v>13.21</v>
      </c>
      <c r="H61" s="180">
        <v>287.70999999999998</v>
      </c>
      <c r="I61" s="180">
        <f t="shared" ref="I61:I65" si="8">H61+G61</f>
        <v>300.91999999999996</v>
      </c>
      <c r="J61" s="189">
        <f t="shared" ref="J61:J65" si="9">I61*F61</f>
        <v>5416.5599999999995</v>
      </c>
    </row>
    <row r="62" spans="1:10" s="186" customFormat="1" ht="18">
      <c r="A62" s="185" t="s">
        <v>369</v>
      </c>
      <c r="B62" s="185" t="s">
        <v>111</v>
      </c>
      <c r="C62" s="181" t="s">
        <v>112</v>
      </c>
      <c r="D62" s="185" t="s">
        <v>306</v>
      </c>
      <c r="E62" s="179" t="s">
        <v>217</v>
      </c>
      <c r="F62" s="180">
        <v>1</v>
      </c>
      <c r="G62" s="188">
        <v>13.21</v>
      </c>
      <c r="H62" s="188">
        <v>717.89</v>
      </c>
      <c r="I62" s="180">
        <f t="shared" si="8"/>
        <v>731.1</v>
      </c>
      <c r="J62" s="180">
        <f t="shared" si="9"/>
        <v>731.1</v>
      </c>
    </row>
    <row r="63" spans="1:10" s="186" customFormat="1">
      <c r="A63" s="185" t="s">
        <v>370</v>
      </c>
      <c r="B63" s="185" t="s">
        <v>113</v>
      </c>
      <c r="C63" s="178" t="s">
        <v>114</v>
      </c>
      <c r="D63" s="185" t="s">
        <v>306</v>
      </c>
      <c r="E63" s="179" t="s">
        <v>217</v>
      </c>
      <c r="F63" s="180">
        <v>4</v>
      </c>
      <c r="G63" s="180">
        <v>12.44</v>
      </c>
      <c r="H63" s="180">
        <v>63.66</v>
      </c>
      <c r="I63" s="180">
        <f>G63+H63</f>
        <v>76.099999999999994</v>
      </c>
      <c r="J63" s="180">
        <f t="shared" si="9"/>
        <v>304.39999999999998</v>
      </c>
    </row>
    <row r="64" spans="1:10" s="186" customFormat="1">
      <c r="A64" s="185" t="s">
        <v>371</v>
      </c>
      <c r="B64" s="182" t="s">
        <v>310</v>
      </c>
      <c r="C64" s="177" t="s">
        <v>203</v>
      </c>
      <c r="D64" s="185" t="s">
        <v>306</v>
      </c>
      <c r="E64" s="179" t="s">
        <v>217</v>
      </c>
      <c r="F64" s="180">
        <v>4</v>
      </c>
      <c r="G64" s="180">
        <v>12.44</v>
      </c>
      <c r="H64" s="180">
        <v>192.45</v>
      </c>
      <c r="I64" s="180">
        <f t="shared" si="8"/>
        <v>204.89</v>
      </c>
      <c r="J64" s="180">
        <f t="shared" si="9"/>
        <v>819.56</v>
      </c>
    </row>
    <row r="65" spans="1:10" s="186" customFormat="1">
      <c r="A65" s="185" t="s">
        <v>372</v>
      </c>
      <c r="B65" s="185" t="s">
        <v>115</v>
      </c>
      <c r="C65" s="178" t="s">
        <v>116</v>
      </c>
      <c r="D65" s="185" t="s">
        <v>306</v>
      </c>
      <c r="E65" s="179" t="s">
        <v>217</v>
      </c>
      <c r="F65" s="180">
        <v>4</v>
      </c>
      <c r="G65" s="188">
        <v>12.44</v>
      </c>
      <c r="H65" s="188">
        <v>67.069999999999993</v>
      </c>
      <c r="I65" s="180">
        <f t="shared" si="8"/>
        <v>79.509999999999991</v>
      </c>
      <c r="J65" s="180">
        <f t="shared" si="9"/>
        <v>318.03999999999996</v>
      </c>
    </row>
    <row r="66" spans="1:10" s="186" customFormat="1">
      <c r="A66" s="239" t="s">
        <v>373</v>
      </c>
      <c r="B66" s="264" t="s">
        <v>117</v>
      </c>
      <c r="C66" s="265"/>
      <c r="D66" s="265"/>
      <c r="E66" s="265"/>
      <c r="F66" s="265"/>
      <c r="G66" s="265"/>
      <c r="H66" s="265"/>
      <c r="I66" s="266"/>
      <c r="J66" s="241">
        <f>SUM(J67:J68)</f>
        <v>435.49</v>
      </c>
    </row>
    <row r="67" spans="1:10" s="186" customFormat="1" ht="18">
      <c r="A67" s="185" t="s">
        <v>374</v>
      </c>
      <c r="B67" s="185" t="s">
        <v>118</v>
      </c>
      <c r="C67" s="181" t="s">
        <v>119</v>
      </c>
      <c r="D67" s="185" t="s">
        <v>306</v>
      </c>
      <c r="E67" s="179" t="s">
        <v>217</v>
      </c>
      <c r="F67" s="180">
        <v>21</v>
      </c>
      <c r="G67" s="180">
        <v>5.42</v>
      </c>
      <c r="H67" s="180">
        <v>10.99</v>
      </c>
      <c r="I67" s="180">
        <f t="shared" ref="I67:I68" si="10">H67+G67</f>
        <v>16.41</v>
      </c>
      <c r="J67" s="189">
        <f t="shared" ref="J67:J68" si="11">I67*F67</f>
        <v>344.61</v>
      </c>
    </row>
    <row r="68" spans="1:10" s="186" customFormat="1" ht="18">
      <c r="A68" s="185" t="s">
        <v>375</v>
      </c>
      <c r="B68" s="185" t="s">
        <v>120</v>
      </c>
      <c r="C68" s="181" t="s">
        <v>121</v>
      </c>
      <c r="D68" s="185" t="s">
        <v>306</v>
      </c>
      <c r="E68" s="179" t="s">
        <v>217</v>
      </c>
      <c r="F68" s="180">
        <v>8</v>
      </c>
      <c r="G68" s="180">
        <v>5.42</v>
      </c>
      <c r="H68" s="180">
        <v>5.94</v>
      </c>
      <c r="I68" s="180">
        <f t="shared" si="10"/>
        <v>11.36</v>
      </c>
      <c r="J68" s="180">
        <f t="shared" si="11"/>
        <v>90.88</v>
      </c>
    </row>
    <row r="69" spans="1:10" s="186" customFormat="1">
      <c r="A69" s="242">
        <v>6</v>
      </c>
      <c r="B69" s="264" t="s">
        <v>122</v>
      </c>
      <c r="C69" s="265"/>
      <c r="D69" s="265"/>
      <c r="E69" s="265"/>
      <c r="F69" s="265"/>
      <c r="G69" s="265"/>
      <c r="H69" s="265"/>
      <c r="I69" s="266"/>
      <c r="J69" s="241">
        <f>J70+J76+J86</f>
        <v>39282.833200000001</v>
      </c>
    </row>
    <row r="70" spans="1:10" s="186" customFormat="1">
      <c r="A70" s="239" t="s">
        <v>123</v>
      </c>
      <c r="B70" s="264" t="s">
        <v>124</v>
      </c>
      <c r="C70" s="265"/>
      <c r="D70" s="265"/>
      <c r="E70" s="265"/>
      <c r="F70" s="265"/>
      <c r="G70" s="265"/>
      <c r="H70" s="265"/>
      <c r="I70" s="266"/>
      <c r="J70" s="241">
        <f>SUM(J71:J75)</f>
        <v>9820.35</v>
      </c>
    </row>
    <row r="71" spans="1:10" s="186" customFormat="1" ht="18">
      <c r="A71" s="185" t="s">
        <v>125</v>
      </c>
      <c r="B71" s="185" t="s">
        <v>126</v>
      </c>
      <c r="C71" s="177" t="s">
        <v>204</v>
      </c>
      <c r="D71" s="185" t="s">
        <v>306</v>
      </c>
      <c r="E71" s="179" t="s">
        <v>215</v>
      </c>
      <c r="F71" s="180">
        <v>225</v>
      </c>
      <c r="G71" s="180">
        <v>4.1500000000000004</v>
      </c>
      <c r="H71" s="180">
        <v>6.06</v>
      </c>
      <c r="I71" s="180">
        <f t="shared" ref="I71:I75" si="12">H71+G71</f>
        <v>10.210000000000001</v>
      </c>
      <c r="J71" s="180">
        <f t="shared" ref="J71:J75" si="13">I71*F71</f>
        <v>2297.25</v>
      </c>
    </row>
    <row r="72" spans="1:10" s="186" customFormat="1" ht="18">
      <c r="A72" s="185" t="s">
        <v>127</v>
      </c>
      <c r="B72" s="185" t="s">
        <v>128</v>
      </c>
      <c r="C72" s="181" t="s">
        <v>129</v>
      </c>
      <c r="D72" s="185" t="s">
        <v>306</v>
      </c>
      <c r="E72" s="179" t="s">
        <v>215</v>
      </c>
      <c r="F72" s="180">
        <v>150</v>
      </c>
      <c r="G72" s="180">
        <v>4.1500000000000004</v>
      </c>
      <c r="H72" s="180">
        <v>6.66</v>
      </c>
      <c r="I72" s="180">
        <f t="shared" si="12"/>
        <v>10.81</v>
      </c>
      <c r="J72" s="180">
        <f t="shared" si="13"/>
        <v>1621.5</v>
      </c>
    </row>
    <row r="73" spans="1:10" s="186" customFormat="1" ht="18">
      <c r="A73" s="185" t="s">
        <v>130</v>
      </c>
      <c r="B73" s="185" t="s">
        <v>131</v>
      </c>
      <c r="C73" s="181" t="s">
        <v>132</v>
      </c>
      <c r="D73" s="185" t="s">
        <v>306</v>
      </c>
      <c r="E73" s="179" t="s">
        <v>215</v>
      </c>
      <c r="F73" s="180">
        <v>150</v>
      </c>
      <c r="G73" s="180">
        <v>6.22</v>
      </c>
      <c r="H73" s="180">
        <v>7.64</v>
      </c>
      <c r="I73" s="180">
        <f t="shared" si="12"/>
        <v>13.86</v>
      </c>
      <c r="J73" s="180">
        <f t="shared" si="13"/>
        <v>2079</v>
      </c>
    </row>
    <row r="74" spans="1:10" s="186" customFormat="1" ht="18">
      <c r="A74" s="185" t="s">
        <v>133</v>
      </c>
      <c r="B74" s="185" t="s">
        <v>134</v>
      </c>
      <c r="C74" s="181" t="s">
        <v>135</v>
      </c>
      <c r="D74" s="185" t="s">
        <v>306</v>
      </c>
      <c r="E74" s="179" t="s">
        <v>215</v>
      </c>
      <c r="F74" s="180">
        <v>620</v>
      </c>
      <c r="G74" s="180">
        <v>2.0699999999999998</v>
      </c>
      <c r="H74" s="180">
        <v>2.0099999999999998</v>
      </c>
      <c r="I74" s="180">
        <f t="shared" si="12"/>
        <v>4.08</v>
      </c>
      <c r="J74" s="189">
        <f t="shared" si="13"/>
        <v>2529.6</v>
      </c>
    </row>
    <row r="75" spans="1:10" s="186" customFormat="1">
      <c r="A75" s="185" t="s">
        <v>136</v>
      </c>
      <c r="B75" s="185" t="s">
        <v>137</v>
      </c>
      <c r="C75" s="178" t="s">
        <v>138</v>
      </c>
      <c r="D75" s="185" t="s">
        <v>306</v>
      </c>
      <c r="E75" s="179" t="s">
        <v>215</v>
      </c>
      <c r="F75" s="180">
        <v>150</v>
      </c>
      <c r="G75" s="180">
        <v>2.9</v>
      </c>
      <c r="H75" s="180">
        <v>5.72</v>
      </c>
      <c r="I75" s="180">
        <f t="shared" si="12"/>
        <v>8.6199999999999992</v>
      </c>
      <c r="J75" s="180">
        <f t="shared" si="13"/>
        <v>1292.9999999999998</v>
      </c>
    </row>
    <row r="76" spans="1:10" s="186" customFormat="1">
      <c r="A76" s="239" t="s">
        <v>139</v>
      </c>
      <c r="B76" s="264" t="s">
        <v>140</v>
      </c>
      <c r="C76" s="265"/>
      <c r="D76" s="265"/>
      <c r="E76" s="265"/>
      <c r="F76" s="265"/>
      <c r="G76" s="265"/>
      <c r="H76" s="265"/>
      <c r="I76" s="266"/>
      <c r="J76" s="241">
        <f>SUM(J77:J85)</f>
        <v>17785.259999999998</v>
      </c>
    </row>
    <row r="77" spans="1:10" s="186" customFormat="1">
      <c r="A77" s="185" t="s">
        <v>141</v>
      </c>
      <c r="B77" s="185" t="s">
        <v>142</v>
      </c>
      <c r="C77" s="178" t="s">
        <v>143</v>
      </c>
      <c r="D77" s="185" t="s">
        <v>306</v>
      </c>
      <c r="E77" s="179" t="s">
        <v>215</v>
      </c>
      <c r="F77" s="180">
        <v>50</v>
      </c>
      <c r="G77" s="180">
        <v>12.44</v>
      </c>
      <c r="H77" s="180">
        <v>2.74</v>
      </c>
      <c r="I77" s="180">
        <f t="shared" ref="I77:I84" si="14">H77+G77</f>
        <v>15.18</v>
      </c>
      <c r="J77" s="180">
        <f t="shared" ref="J77:J84" si="15">I77*F77</f>
        <v>759</v>
      </c>
    </row>
    <row r="78" spans="1:10" s="186" customFormat="1">
      <c r="A78" s="185" t="s">
        <v>144</v>
      </c>
      <c r="B78" s="185" t="s">
        <v>145</v>
      </c>
      <c r="C78" s="178" t="s">
        <v>146</v>
      </c>
      <c r="D78" s="185" t="s">
        <v>306</v>
      </c>
      <c r="E78" s="179" t="s">
        <v>217</v>
      </c>
      <c r="F78" s="180">
        <v>5</v>
      </c>
      <c r="G78" s="180">
        <v>16.59</v>
      </c>
      <c r="H78" s="180">
        <v>189.19</v>
      </c>
      <c r="I78" s="180">
        <f t="shared" si="14"/>
        <v>205.78</v>
      </c>
      <c r="J78" s="180">
        <f t="shared" si="15"/>
        <v>1028.9000000000001</v>
      </c>
    </row>
    <row r="79" spans="1:10" s="186" customFormat="1">
      <c r="A79" s="185" t="s">
        <v>147</v>
      </c>
      <c r="B79" s="185" t="s">
        <v>148</v>
      </c>
      <c r="C79" s="178" t="s">
        <v>149</v>
      </c>
      <c r="D79" s="185" t="s">
        <v>306</v>
      </c>
      <c r="E79" s="179" t="s">
        <v>215</v>
      </c>
      <c r="F79" s="180">
        <v>279</v>
      </c>
      <c r="G79" s="180">
        <v>24.88</v>
      </c>
      <c r="H79" s="180">
        <v>15.67</v>
      </c>
      <c r="I79" s="180">
        <f t="shared" si="14"/>
        <v>40.549999999999997</v>
      </c>
      <c r="J79" s="189">
        <f t="shared" si="15"/>
        <v>11313.449999999999</v>
      </c>
    </row>
    <row r="80" spans="1:10" s="186" customFormat="1">
      <c r="A80" s="182" t="s">
        <v>292</v>
      </c>
      <c r="B80" s="185" t="s">
        <v>359</v>
      </c>
      <c r="C80" s="177" t="s">
        <v>210</v>
      </c>
      <c r="D80" s="185" t="s">
        <v>306</v>
      </c>
      <c r="E80" s="179" t="s">
        <v>215</v>
      </c>
      <c r="F80" s="180">
        <v>15</v>
      </c>
      <c r="G80" s="180">
        <v>29.03</v>
      </c>
      <c r="H80" s="180">
        <v>20.85</v>
      </c>
      <c r="I80" s="180">
        <f t="shared" ref="I80" si="16">H80+G80</f>
        <v>49.88</v>
      </c>
      <c r="J80" s="189">
        <f t="shared" ref="J80" si="17">I80*F80</f>
        <v>748.2</v>
      </c>
    </row>
    <row r="81" spans="1:10" s="186" customFormat="1">
      <c r="A81" s="182" t="s">
        <v>293</v>
      </c>
      <c r="B81" s="185" t="s">
        <v>150</v>
      </c>
      <c r="C81" s="178" t="s">
        <v>151</v>
      </c>
      <c r="D81" s="185" t="s">
        <v>306</v>
      </c>
      <c r="E81" s="179" t="s">
        <v>219</v>
      </c>
      <c r="F81" s="180">
        <v>62</v>
      </c>
      <c r="G81" s="180">
        <v>20.74</v>
      </c>
      <c r="H81" s="180">
        <v>14.19</v>
      </c>
      <c r="I81" s="180">
        <f t="shared" si="14"/>
        <v>34.93</v>
      </c>
      <c r="J81" s="189">
        <f t="shared" si="15"/>
        <v>2165.66</v>
      </c>
    </row>
    <row r="82" spans="1:10" s="186" customFormat="1">
      <c r="A82" s="182" t="s">
        <v>294</v>
      </c>
      <c r="B82" s="185" t="s">
        <v>152</v>
      </c>
      <c r="C82" s="178" t="s">
        <v>153</v>
      </c>
      <c r="D82" s="185" t="s">
        <v>306</v>
      </c>
      <c r="E82" s="179" t="s">
        <v>217</v>
      </c>
      <c r="F82" s="180">
        <v>140</v>
      </c>
      <c r="G82" s="180">
        <v>6.22</v>
      </c>
      <c r="H82" s="180">
        <v>3.57</v>
      </c>
      <c r="I82" s="180">
        <f t="shared" si="14"/>
        <v>9.7899999999999991</v>
      </c>
      <c r="J82" s="189">
        <f t="shared" si="15"/>
        <v>1370.6</v>
      </c>
    </row>
    <row r="83" spans="1:10" s="186" customFormat="1">
      <c r="A83" s="182" t="s">
        <v>295</v>
      </c>
      <c r="B83" s="185" t="s">
        <v>154</v>
      </c>
      <c r="C83" s="178" t="s">
        <v>155</v>
      </c>
      <c r="D83" s="185" t="s">
        <v>306</v>
      </c>
      <c r="E83" s="179" t="s">
        <v>219</v>
      </c>
      <c r="F83" s="180">
        <v>11</v>
      </c>
      <c r="G83" s="180">
        <v>12.44</v>
      </c>
      <c r="H83" s="180">
        <v>11.01</v>
      </c>
      <c r="I83" s="180">
        <f t="shared" si="14"/>
        <v>23.45</v>
      </c>
      <c r="J83" s="180">
        <f t="shared" si="15"/>
        <v>257.95</v>
      </c>
    </row>
    <row r="84" spans="1:10" s="186" customFormat="1">
      <c r="A84" s="182" t="s">
        <v>296</v>
      </c>
      <c r="B84" s="185" t="s">
        <v>156</v>
      </c>
      <c r="C84" s="178" t="s">
        <v>157</v>
      </c>
      <c r="D84" s="185" t="s">
        <v>306</v>
      </c>
      <c r="E84" s="179" t="s">
        <v>217</v>
      </c>
      <c r="F84" s="180">
        <v>2</v>
      </c>
      <c r="G84" s="180">
        <v>12.44</v>
      </c>
      <c r="H84" s="180">
        <v>16.190000000000001</v>
      </c>
      <c r="I84" s="180">
        <f t="shared" si="14"/>
        <v>28.630000000000003</v>
      </c>
      <c r="J84" s="180">
        <f t="shared" si="15"/>
        <v>57.260000000000005</v>
      </c>
    </row>
    <row r="85" spans="1:10" s="186" customFormat="1">
      <c r="A85" s="182" t="s">
        <v>297</v>
      </c>
      <c r="B85" s="185" t="s">
        <v>360</v>
      </c>
      <c r="C85" s="178" t="s">
        <v>361</v>
      </c>
      <c r="D85" s="185" t="s">
        <v>306</v>
      </c>
      <c r="E85" s="179" t="s">
        <v>217</v>
      </c>
      <c r="F85" s="180">
        <v>2</v>
      </c>
      <c r="G85" s="180">
        <v>12.44</v>
      </c>
      <c r="H85" s="180">
        <v>29.68</v>
      </c>
      <c r="I85" s="180">
        <f t="shared" ref="I85" si="18">H85+G85</f>
        <v>42.12</v>
      </c>
      <c r="J85" s="180">
        <f t="shared" ref="J85" si="19">I85*F85</f>
        <v>84.24</v>
      </c>
    </row>
    <row r="86" spans="1:10" s="186" customFormat="1">
      <c r="A86" s="239" t="s">
        <v>158</v>
      </c>
      <c r="B86" s="264" t="s">
        <v>159</v>
      </c>
      <c r="C86" s="265"/>
      <c r="D86" s="265"/>
      <c r="E86" s="265"/>
      <c r="F86" s="265"/>
      <c r="G86" s="265"/>
      <c r="H86" s="265"/>
      <c r="I86" s="266"/>
      <c r="J86" s="241">
        <f>SUM(J87:J93)</f>
        <v>11677.2232</v>
      </c>
    </row>
    <row r="87" spans="1:10" s="186" customFormat="1">
      <c r="A87" s="185" t="s">
        <v>160</v>
      </c>
      <c r="B87" s="182" t="s">
        <v>312</v>
      </c>
      <c r="C87" s="177" t="s">
        <v>205</v>
      </c>
      <c r="D87" s="185" t="s">
        <v>306</v>
      </c>
      <c r="E87" s="179" t="s">
        <v>217</v>
      </c>
      <c r="F87" s="180">
        <v>1</v>
      </c>
      <c r="G87" s="180">
        <v>233.36</v>
      </c>
      <c r="H87" s="189">
        <v>8477.02</v>
      </c>
      <c r="I87" s="189">
        <f t="shared" ref="I87:I93" si="20">H87+G87</f>
        <v>8710.380000000001</v>
      </c>
      <c r="J87" s="189">
        <f t="shared" ref="J87:J93" si="21">I87*F87</f>
        <v>8710.380000000001</v>
      </c>
    </row>
    <row r="88" spans="1:10" s="186" customFormat="1" ht="18">
      <c r="A88" s="202" t="s">
        <v>161</v>
      </c>
      <c r="B88" s="202" t="s">
        <v>105</v>
      </c>
      <c r="C88" s="178" t="s">
        <v>223</v>
      </c>
      <c r="D88" s="185" t="s">
        <v>378</v>
      </c>
      <c r="E88" s="179" t="s">
        <v>217</v>
      </c>
      <c r="F88" s="183">
        <v>1</v>
      </c>
      <c r="G88" s="183">
        <v>83.98</v>
      </c>
      <c r="H88" s="183">
        <v>522.78</v>
      </c>
      <c r="I88" s="183">
        <f t="shared" si="20"/>
        <v>606.76</v>
      </c>
      <c r="J88" s="183">
        <f t="shared" si="21"/>
        <v>606.76</v>
      </c>
    </row>
    <row r="89" spans="1:10" s="186" customFormat="1">
      <c r="A89" s="185" t="s">
        <v>162</v>
      </c>
      <c r="B89" s="185" t="s">
        <v>163</v>
      </c>
      <c r="C89" s="178" t="s">
        <v>164</v>
      </c>
      <c r="D89" s="185" t="s">
        <v>306</v>
      </c>
      <c r="E89" s="179" t="s">
        <v>217</v>
      </c>
      <c r="F89" s="180">
        <v>1</v>
      </c>
      <c r="G89" s="180">
        <v>37.32</v>
      </c>
      <c r="H89" s="180">
        <v>129.84</v>
      </c>
      <c r="I89" s="180">
        <f t="shared" si="20"/>
        <v>167.16</v>
      </c>
      <c r="J89" s="180">
        <f t="shared" si="21"/>
        <v>167.16</v>
      </c>
    </row>
    <row r="90" spans="1:10" s="186" customFormat="1">
      <c r="A90" s="185" t="s">
        <v>165</v>
      </c>
      <c r="B90" s="185" t="s">
        <v>156</v>
      </c>
      <c r="C90" s="178" t="s">
        <v>157</v>
      </c>
      <c r="D90" s="185" t="s">
        <v>306</v>
      </c>
      <c r="E90" s="179" t="s">
        <v>217</v>
      </c>
      <c r="F90" s="180">
        <v>1</v>
      </c>
      <c r="G90" s="180">
        <v>12.44</v>
      </c>
      <c r="H90" s="180">
        <v>16.190000000000001</v>
      </c>
      <c r="I90" s="180">
        <f t="shared" si="20"/>
        <v>28.630000000000003</v>
      </c>
      <c r="J90" s="180">
        <f t="shared" si="21"/>
        <v>28.630000000000003</v>
      </c>
    </row>
    <row r="91" spans="1:10" s="186" customFormat="1">
      <c r="A91" s="185" t="s">
        <v>166</v>
      </c>
      <c r="B91" s="185" t="s">
        <v>167</v>
      </c>
      <c r="C91" s="178" t="s">
        <v>168</v>
      </c>
      <c r="D91" s="185" t="s">
        <v>306</v>
      </c>
      <c r="E91" s="179" t="s">
        <v>217</v>
      </c>
      <c r="F91" s="180">
        <v>1</v>
      </c>
      <c r="G91" s="180">
        <v>12.44</v>
      </c>
      <c r="H91" s="180">
        <v>157.91</v>
      </c>
      <c r="I91" s="180">
        <f t="shared" si="20"/>
        <v>170.35</v>
      </c>
      <c r="J91" s="180">
        <f t="shared" si="21"/>
        <v>170.35</v>
      </c>
    </row>
    <row r="92" spans="1:10" s="186" customFormat="1">
      <c r="A92" s="185" t="s">
        <v>169</v>
      </c>
      <c r="B92" s="185" t="s">
        <v>170</v>
      </c>
      <c r="C92" s="178" t="s">
        <v>171</v>
      </c>
      <c r="D92" s="185" t="s">
        <v>306</v>
      </c>
      <c r="E92" s="179" t="s">
        <v>217</v>
      </c>
      <c r="F92" s="180">
        <v>1</v>
      </c>
      <c r="G92" s="180">
        <v>12.44</v>
      </c>
      <c r="H92" s="180">
        <v>448.22</v>
      </c>
      <c r="I92" s="180">
        <f t="shared" si="20"/>
        <v>460.66</v>
      </c>
      <c r="J92" s="180">
        <f t="shared" si="21"/>
        <v>460.66</v>
      </c>
    </row>
    <row r="93" spans="1:10" s="186" customFormat="1">
      <c r="A93" s="185" t="s">
        <v>172</v>
      </c>
      <c r="B93" s="185" t="s">
        <v>173</v>
      </c>
      <c r="C93" s="178" t="s">
        <v>174</v>
      </c>
      <c r="D93" s="185" t="s">
        <v>306</v>
      </c>
      <c r="E93" s="179" t="s">
        <v>213</v>
      </c>
      <c r="F93" s="180">
        <v>0.36</v>
      </c>
      <c r="G93" s="243">
        <v>109.96</v>
      </c>
      <c r="H93" s="244">
        <v>4149.16</v>
      </c>
      <c r="I93" s="189">
        <f t="shared" si="20"/>
        <v>4259.12</v>
      </c>
      <c r="J93" s="180">
        <f t="shared" si="21"/>
        <v>1533.2831999999999</v>
      </c>
    </row>
    <row r="94" spans="1:10" s="186" customFormat="1">
      <c r="A94" s="242">
        <v>7</v>
      </c>
      <c r="B94" s="264" t="s">
        <v>175</v>
      </c>
      <c r="C94" s="265"/>
      <c r="D94" s="265"/>
      <c r="E94" s="265"/>
      <c r="F94" s="265"/>
      <c r="G94" s="265"/>
      <c r="H94" s="265"/>
      <c r="I94" s="266"/>
      <c r="J94" s="241">
        <f>J95</f>
        <v>18919.719499999999</v>
      </c>
    </row>
    <row r="95" spans="1:10" s="186" customFormat="1">
      <c r="A95" s="239" t="s">
        <v>176</v>
      </c>
      <c r="B95" s="264" t="s">
        <v>175</v>
      </c>
      <c r="C95" s="265"/>
      <c r="D95" s="265"/>
      <c r="E95" s="265"/>
      <c r="F95" s="265"/>
      <c r="G95" s="265"/>
      <c r="H95" s="265"/>
      <c r="I95" s="266"/>
      <c r="J95" s="241">
        <f>SUM(J96:J106)</f>
        <v>18919.719499999999</v>
      </c>
    </row>
    <row r="96" spans="1:10" s="186" customFormat="1">
      <c r="A96" s="185" t="s">
        <v>177</v>
      </c>
      <c r="B96" s="182" t="s">
        <v>207</v>
      </c>
      <c r="C96" s="177" t="s">
        <v>224</v>
      </c>
      <c r="D96" s="185" t="s">
        <v>306</v>
      </c>
      <c r="E96" s="179" t="s">
        <v>219</v>
      </c>
      <c r="F96" s="180">
        <v>1</v>
      </c>
      <c r="G96" s="180">
        <v>92.08</v>
      </c>
      <c r="H96" s="189">
        <v>9818.16</v>
      </c>
      <c r="I96" s="189">
        <f t="shared" ref="I96:I106" si="22">H96+G96</f>
        <v>9910.24</v>
      </c>
      <c r="J96" s="189">
        <f t="shared" ref="J96:J106" si="23">I96*F96</f>
        <v>9910.24</v>
      </c>
    </row>
    <row r="97" spans="1:10" s="186" customFormat="1">
      <c r="A97" s="185" t="s">
        <v>178</v>
      </c>
      <c r="B97" s="185" t="s">
        <v>179</v>
      </c>
      <c r="C97" s="177" t="s">
        <v>208</v>
      </c>
      <c r="D97" s="185" t="s">
        <v>306</v>
      </c>
      <c r="E97" s="179" t="s">
        <v>217</v>
      </c>
      <c r="F97" s="180">
        <v>1</v>
      </c>
      <c r="G97" s="180">
        <v>16.59</v>
      </c>
      <c r="H97" s="180">
        <v>104.42</v>
      </c>
      <c r="I97" s="180">
        <f t="shared" si="22"/>
        <v>121.01</v>
      </c>
      <c r="J97" s="180">
        <f t="shared" si="23"/>
        <v>121.01</v>
      </c>
    </row>
    <row r="98" spans="1:10" s="186" customFormat="1">
      <c r="A98" s="185" t="s">
        <v>180</v>
      </c>
      <c r="B98" s="185" t="s">
        <v>181</v>
      </c>
      <c r="C98" s="178" t="s">
        <v>182</v>
      </c>
      <c r="D98" s="185" t="s">
        <v>306</v>
      </c>
      <c r="E98" s="179" t="s">
        <v>217</v>
      </c>
      <c r="F98" s="180">
        <v>1</v>
      </c>
      <c r="G98" s="180">
        <v>510.3</v>
      </c>
      <c r="H98" s="180">
        <v>815.09</v>
      </c>
      <c r="I98" s="189">
        <f t="shared" si="22"/>
        <v>1325.39</v>
      </c>
      <c r="J98" s="189">
        <f t="shared" si="23"/>
        <v>1325.39</v>
      </c>
    </row>
    <row r="99" spans="1:10" s="186" customFormat="1">
      <c r="A99" s="185" t="s">
        <v>183</v>
      </c>
      <c r="B99" s="185" t="s">
        <v>184</v>
      </c>
      <c r="C99" s="178" t="s">
        <v>185</v>
      </c>
      <c r="D99" s="185" t="s">
        <v>306</v>
      </c>
      <c r="E99" s="179" t="s">
        <v>215</v>
      </c>
      <c r="F99" s="180">
        <v>20</v>
      </c>
      <c r="G99" s="180">
        <v>45.62</v>
      </c>
      <c r="H99" s="180">
        <v>48.87</v>
      </c>
      <c r="I99" s="180">
        <f t="shared" si="22"/>
        <v>94.49</v>
      </c>
      <c r="J99" s="180">
        <f t="shared" si="23"/>
        <v>1889.8</v>
      </c>
    </row>
    <row r="100" spans="1:10" s="186" customFormat="1" ht="18">
      <c r="A100" s="185" t="s">
        <v>298</v>
      </c>
      <c r="B100" s="185" t="s">
        <v>377</v>
      </c>
      <c r="C100" s="178" t="s">
        <v>206</v>
      </c>
      <c r="D100" s="185" t="s">
        <v>306</v>
      </c>
      <c r="E100" s="179" t="s">
        <v>214</v>
      </c>
      <c r="F100" s="180">
        <v>10</v>
      </c>
      <c r="G100" s="180">
        <v>0.67</v>
      </c>
      <c r="H100" s="180">
        <v>22.05</v>
      </c>
      <c r="I100" s="180">
        <f t="shared" si="22"/>
        <v>22.720000000000002</v>
      </c>
      <c r="J100" s="180">
        <f t="shared" si="23"/>
        <v>227.20000000000002</v>
      </c>
    </row>
    <row r="101" spans="1:10" s="186" customFormat="1">
      <c r="A101" s="185" t="s">
        <v>299</v>
      </c>
      <c r="B101" s="185" t="s">
        <v>37</v>
      </c>
      <c r="C101" s="178" t="s">
        <v>38</v>
      </c>
      <c r="D101" s="185" t="s">
        <v>306</v>
      </c>
      <c r="E101" s="179" t="s">
        <v>220</v>
      </c>
      <c r="F101" s="180">
        <v>4.08</v>
      </c>
      <c r="G101" s="180">
        <v>15.74</v>
      </c>
      <c r="H101" s="180">
        <v>0</v>
      </c>
      <c r="I101" s="180">
        <f t="shared" si="22"/>
        <v>15.74</v>
      </c>
      <c r="J101" s="180">
        <f t="shared" si="23"/>
        <v>64.219200000000001</v>
      </c>
    </row>
    <row r="102" spans="1:10" s="186" customFormat="1">
      <c r="A102" s="185" t="s">
        <v>300</v>
      </c>
      <c r="B102" s="185">
        <v>10606</v>
      </c>
      <c r="C102" s="178" t="s">
        <v>380</v>
      </c>
      <c r="D102" s="185" t="s">
        <v>89</v>
      </c>
      <c r="E102" s="179" t="s">
        <v>221</v>
      </c>
      <c r="F102" s="180">
        <v>0.17</v>
      </c>
      <c r="G102" s="180">
        <v>155.44</v>
      </c>
      <c r="H102" s="180">
        <v>364.11</v>
      </c>
      <c r="I102" s="180">
        <f t="shared" si="22"/>
        <v>519.54999999999995</v>
      </c>
      <c r="J102" s="180">
        <f t="shared" si="23"/>
        <v>88.323499999999996</v>
      </c>
    </row>
    <row r="103" spans="1:10" s="186" customFormat="1">
      <c r="A103" s="185" t="s">
        <v>301</v>
      </c>
      <c r="B103" s="185" t="s">
        <v>90</v>
      </c>
      <c r="C103" s="178" t="s">
        <v>91</v>
      </c>
      <c r="D103" s="185" t="s">
        <v>306</v>
      </c>
      <c r="E103" s="179" t="s">
        <v>213</v>
      </c>
      <c r="F103" s="180">
        <v>2.64</v>
      </c>
      <c r="G103" s="180">
        <v>52.36</v>
      </c>
      <c r="H103" s="180">
        <v>130.26</v>
      </c>
      <c r="I103" s="180">
        <f t="shared" si="22"/>
        <v>182.62</v>
      </c>
      <c r="J103" s="180">
        <f t="shared" si="23"/>
        <v>482.11680000000001</v>
      </c>
    </row>
    <row r="104" spans="1:10" s="186" customFormat="1">
      <c r="A104" s="185" t="s">
        <v>302</v>
      </c>
      <c r="B104" s="185" t="s">
        <v>64</v>
      </c>
      <c r="C104" s="178" t="s">
        <v>65</v>
      </c>
      <c r="D104" s="185" t="s">
        <v>306</v>
      </c>
      <c r="E104" s="179" t="s">
        <v>216</v>
      </c>
      <c r="F104" s="180">
        <v>100</v>
      </c>
      <c r="G104" s="180">
        <v>2.17</v>
      </c>
      <c r="H104" s="180">
        <v>8.77</v>
      </c>
      <c r="I104" s="180">
        <f t="shared" si="22"/>
        <v>10.94</v>
      </c>
      <c r="J104" s="180">
        <f t="shared" si="23"/>
        <v>1094</v>
      </c>
    </row>
    <row r="105" spans="1:10" s="186" customFormat="1">
      <c r="A105" s="185" t="s">
        <v>303</v>
      </c>
      <c r="B105" s="185" t="s">
        <v>363</v>
      </c>
      <c r="C105" s="178" t="s">
        <v>362</v>
      </c>
      <c r="D105" s="185" t="s">
        <v>306</v>
      </c>
      <c r="E105" s="179" t="s">
        <v>214</v>
      </c>
      <c r="F105" s="180">
        <v>6</v>
      </c>
      <c r="G105" s="180">
        <v>101.22</v>
      </c>
      <c r="H105" s="180">
        <v>376.07</v>
      </c>
      <c r="I105" s="180">
        <f t="shared" si="22"/>
        <v>477.28999999999996</v>
      </c>
      <c r="J105" s="180">
        <f t="shared" si="23"/>
        <v>2863.74</v>
      </c>
    </row>
    <row r="106" spans="1:10" s="186" customFormat="1">
      <c r="A106" s="185" t="s">
        <v>304</v>
      </c>
      <c r="B106" s="185" t="s">
        <v>92</v>
      </c>
      <c r="C106" s="178" t="s">
        <v>93</v>
      </c>
      <c r="D106" s="185" t="s">
        <v>306</v>
      </c>
      <c r="E106" s="179" t="s">
        <v>214</v>
      </c>
      <c r="F106" s="180">
        <v>6</v>
      </c>
      <c r="G106" s="180">
        <v>142.28</v>
      </c>
      <c r="H106" s="180">
        <v>0</v>
      </c>
      <c r="I106" s="180">
        <f t="shared" si="22"/>
        <v>142.28</v>
      </c>
      <c r="J106" s="180">
        <f t="shared" si="23"/>
        <v>853.68000000000006</v>
      </c>
    </row>
    <row r="107" spans="1:10" s="186" customFormat="1">
      <c r="A107" s="239">
        <v>8</v>
      </c>
      <c r="B107" s="267" t="s">
        <v>281</v>
      </c>
      <c r="C107" s="265"/>
      <c r="D107" s="265"/>
      <c r="E107" s="265"/>
      <c r="F107" s="265"/>
      <c r="G107" s="265"/>
      <c r="H107" s="265"/>
      <c r="I107" s="266"/>
      <c r="J107" s="241">
        <f>J108+J110+J114+J119+J121</f>
        <v>268545.68499999994</v>
      </c>
    </row>
    <row r="108" spans="1:10" s="186" customFormat="1">
      <c r="A108" s="201" t="s">
        <v>318</v>
      </c>
      <c r="B108" s="268" t="s">
        <v>315</v>
      </c>
      <c r="C108" s="269"/>
      <c r="D108" s="269"/>
      <c r="E108" s="269"/>
      <c r="F108" s="269"/>
      <c r="G108" s="269"/>
      <c r="H108" s="269"/>
      <c r="I108" s="270"/>
      <c r="J108" s="212">
        <f>SUM(J109:J109)</f>
        <v>126803.34</v>
      </c>
    </row>
    <row r="109" spans="1:10" s="186" customFormat="1" ht="18">
      <c r="A109" s="202" t="s">
        <v>319</v>
      </c>
      <c r="B109" s="205" t="s">
        <v>364</v>
      </c>
      <c r="C109" s="206" t="s">
        <v>317</v>
      </c>
      <c r="D109" s="205" t="s">
        <v>306</v>
      </c>
      <c r="E109" s="203" t="s">
        <v>213</v>
      </c>
      <c r="F109" s="204">
        <v>342</v>
      </c>
      <c r="G109" s="245">
        <v>164.82</v>
      </c>
      <c r="H109" s="245">
        <v>205.95</v>
      </c>
      <c r="I109" s="183">
        <f t="shared" ref="I109" si="24">H109+G109</f>
        <v>370.77</v>
      </c>
      <c r="J109" s="246">
        <f t="shared" ref="J109" si="25">I109*F109</f>
        <v>126803.34</v>
      </c>
    </row>
    <row r="110" spans="1:10" s="186" customFormat="1">
      <c r="A110" s="201" t="s">
        <v>314</v>
      </c>
      <c r="B110" s="268" t="s">
        <v>321</v>
      </c>
      <c r="C110" s="269"/>
      <c r="D110" s="269"/>
      <c r="E110" s="269"/>
      <c r="F110" s="269"/>
      <c r="G110" s="269"/>
      <c r="H110" s="269"/>
      <c r="I110" s="270"/>
      <c r="J110" s="212">
        <f>SUM(J111:J113)</f>
        <v>1185.25</v>
      </c>
    </row>
    <row r="111" spans="1:10" s="186" customFormat="1">
      <c r="A111" s="202" t="s">
        <v>316</v>
      </c>
      <c r="B111" s="247" t="s">
        <v>323</v>
      </c>
      <c r="C111" s="248" t="s">
        <v>324</v>
      </c>
      <c r="D111" s="247" t="s">
        <v>306</v>
      </c>
      <c r="E111" s="179" t="s">
        <v>217</v>
      </c>
      <c r="F111" s="249">
        <v>3</v>
      </c>
      <c r="G111" s="250">
        <v>8.75</v>
      </c>
      <c r="H111" s="250">
        <v>35.01</v>
      </c>
      <c r="I111" s="250">
        <f t="shared" ref="I111:I113" si="26">H111+G111</f>
        <v>43.76</v>
      </c>
      <c r="J111" s="251">
        <f t="shared" ref="J111:J113" si="27">I111*F111</f>
        <v>131.28</v>
      </c>
    </row>
    <row r="112" spans="1:10" s="186" customFormat="1">
      <c r="A112" s="202" t="s">
        <v>341</v>
      </c>
      <c r="B112" s="247" t="s">
        <v>326</v>
      </c>
      <c r="C112" s="248" t="s">
        <v>327</v>
      </c>
      <c r="D112" s="247" t="s">
        <v>306</v>
      </c>
      <c r="E112" s="179" t="s">
        <v>217</v>
      </c>
      <c r="F112" s="249">
        <v>1</v>
      </c>
      <c r="G112" s="250">
        <v>29.17</v>
      </c>
      <c r="H112" s="250">
        <v>742.47</v>
      </c>
      <c r="I112" s="250">
        <f t="shared" si="26"/>
        <v>771.64</v>
      </c>
      <c r="J112" s="251">
        <f t="shared" si="27"/>
        <v>771.64</v>
      </c>
    </row>
    <row r="113" spans="1:10" s="186" customFormat="1" ht="18">
      <c r="A113" s="202" t="s">
        <v>342</v>
      </c>
      <c r="B113" s="247" t="s">
        <v>329</v>
      </c>
      <c r="C113" s="248" t="s">
        <v>330</v>
      </c>
      <c r="D113" s="247" t="s">
        <v>306</v>
      </c>
      <c r="E113" s="179" t="s">
        <v>217</v>
      </c>
      <c r="F113" s="249">
        <v>3</v>
      </c>
      <c r="G113" s="250">
        <v>18.66</v>
      </c>
      <c r="H113" s="250">
        <v>75.45</v>
      </c>
      <c r="I113" s="250">
        <f t="shared" si="26"/>
        <v>94.11</v>
      </c>
      <c r="J113" s="251">
        <f t="shared" si="27"/>
        <v>282.33</v>
      </c>
    </row>
    <row r="114" spans="1:10" s="186" customFormat="1">
      <c r="A114" s="201" t="s">
        <v>320</v>
      </c>
      <c r="B114" s="268" t="s">
        <v>333</v>
      </c>
      <c r="C114" s="269"/>
      <c r="D114" s="269"/>
      <c r="E114" s="269"/>
      <c r="F114" s="269"/>
      <c r="G114" s="269"/>
      <c r="H114" s="269"/>
      <c r="I114" s="270"/>
      <c r="J114" s="212">
        <f>SUM(J115:J118)</f>
        <v>136664.74499999997</v>
      </c>
    </row>
    <row r="115" spans="1:10" s="186" customFormat="1">
      <c r="A115" s="202" t="s">
        <v>322</v>
      </c>
      <c r="B115" s="202" t="s">
        <v>335</v>
      </c>
      <c r="C115" s="252" t="s">
        <v>336</v>
      </c>
      <c r="D115" s="202" t="s">
        <v>306</v>
      </c>
      <c r="E115" s="203" t="s">
        <v>215</v>
      </c>
      <c r="F115" s="204">
        <v>85</v>
      </c>
      <c r="G115" s="183">
        <v>18.71</v>
      </c>
      <c r="H115" s="183">
        <v>190.29</v>
      </c>
      <c r="I115" s="183">
        <f t="shared" ref="I115:I118" si="28">H115+G115</f>
        <v>209</v>
      </c>
      <c r="J115" s="246">
        <f t="shared" ref="J115:J118" si="29">I115*F115</f>
        <v>17765</v>
      </c>
    </row>
    <row r="116" spans="1:10" s="186" customFormat="1">
      <c r="A116" s="202" t="s">
        <v>325</v>
      </c>
      <c r="B116" s="205" t="s">
        <v>346</v>
      </c>
      <c r="C116" s="206" t="s">
        <v>345</v>
      </c>
      <c r="D116" s="205" t="s">
        <v>306</v>
      </c>
      <c r="E116" s="203" t="s">
        <v>215</v>
      </c>
      <c r="F116" s="204">
        <v>64</v>
      </c>
      <c r="G116" s="183">
        <v>43.85</v>
      </c>
      <c r="H116" s="183">
        <v>1337.33</v>
      </c>
      <c r="I116" s="183">
        <f t="shared" si="28"/>
        <v>1381.1799999999998</v>
      </c>
      <c r="J116" s="246">
        <f t="shared" si="29"/>
        <v>88395.51999999999</v>
      </c>
    </row>
    <row r="117" spans="1:10" s="186" customFormat="1">
      <c r="A117" s="202" t="s">
        <v>328</v>
      </c>
      <c r="B117" s="205" t="s">
        <v>337</v>
      </c>
      <c r="C117" s="206" t="s">
        <v>338</v>
      </c>
      <c r="D117" s="205" t="s">
        <v>306</v>
      </c>
      <c r="E117" s="203" t="s">
        <v>215</v>
      </c>
      <c r="F117" s="204">
        <v>32</v>
      </c>
      <c r="G117" s="183">
        <v>37.4</v>
      </c>
      <c r="H117" s="183">
        <v>855.46</v>
      </c>
      <c r="I117" s="183">
        <f t="shared" si="28"/>
        <v>892.86</v>
      </c>
      <c r="J117" s="180">
        <f t="shared" si="29"/>
        <v>28571.52</v>
      </c>
    </row>
    <row r="118" spans="1:10" s="186" customFormat="1">
      <c r="A118" s="202" t="s">
        <v>331</v>
      </c>
      <c r="B118" s="205" t="s">
        <v>339</v>
      </c>
      <c r="C118" s="206" t="s">
        <v>340</v>
      </c>
      <c r="D118" s="205" t="s">
        <v>306</v>
      </c>
      <c r="E118" s="203" t="s">
        <v>213</v>
      </c>
      <c r="F118" s="204">
        <v>43.5</v>
      </c>
      <c r="G118" s="183">
        <v>33.18</v>
      </c>
      <c r="H118" s="183">
        <v>11.25</v>
      </c>
      <c r="I118" s="183">
        <f t="shared" si="28"/>
        <v>44.43</v>
      </c>
      <c r="J118" s="246">
        <f t="shared" si="29"/>
        <v>1932.7049999999999</v>
      </c>
    </row>
    <row r="119" spans="1:10" s="186" customFormat="1">
      <c r="A119" s="239" t="s">
        <v>332</v>
      </c>
      <c r="B119" s="264" t="s">
        <v>186</v>
      </c>
      <c r="C119" s="265"/>
      <c r="D119" s="265"/>
      <c r="E119" s="265"/>
      <c r="F119" s="265"/>
      <c r="G119" s="265"/>
      <c r="H119" s="265"/>
      <c r="I119" s="266"/>
      <c r="J119" s="241">
        <f>SUM(J120)</f>
        <v>1181</v>
      </c>
    </row>
    <row r="120" spans="1:10" s="186" customFormat="1">
      <c r="A120" s="185" t="s">
        <v>334</v>
      </c>
      <c r="B120" s="185" t="s">
        <v>187</v>
      </c>
      <c r="C120" s="178" t="s">
        <v>188</v>
      </c>
      <c r="D120" s="185" t="s">
        <v>306</v>
      </c>
      <c r="E120" s="179" t="s">
        <v>213</v>
      </c>
      <c r="F120" s="180">
        <v>100</v>
      </c>
      <c r="G120" s="180">
        <v>11.81</v>
      </c>
      <c r="H120" s="180">
        <v>0</v>
      </c>
      <c r="I120" s="180">
        <f>H120+G120</f>
        <v>11.81</v>
      </c>
      <c r="J120" s="189">
        <f>I120*F120</f>
        <v>1181</v>
      </c>
    </row>
    <row r="121" spans="1:10" s="186" customFormat="1">
      <c r="A121" s="239" t="s">
        <v>343</v>
      </c>
      <c r="B121" s="264" t="s">
        <v>189</v>
      </c>
      <c r="C121" s="265"/>
      <c r="D121" s="265"/>
      <c r="E121" s="265"/>
      <c r="F121" s="265"/>
      <c r="G121" s="265"/>
      <c r="H121" s="265"/>
      <c r="I121" s="266"/>
      <c r="J121" s="241">
        <f>SUM(J122)</f>
        <v>2711.35</v>
      </c>
    </row>
    <row r="122" spans="1:10" s="186" customFormat="1">
      <c r="A122" s="185" t="s">
        <v>344</v>
      </c>
      <c r="B122" s="182" t="s">
        <v>311</v>
      </c>
      <c r="C122" s="178" t="s">
        <v>190</v>
      </c>
      <c r="D122" s="185" t="s">
        <v>306</v>
      </c>
      <c r="E122" s="179" t="s">
        <v>217</v>
      </c>
      <c r="F122" s="180">
        <v>1</v>
      </c>
      <c r="G122" s="189">
        <v>2711.35</v>
      </c>
      <c r="H122" s="180">
        <v>0</v>
      </c>
      <c r="I122" s="189">
        <f>H122+G122</f>
        <v>2711.35</v>
      </c>
      <c r="J122" s="189">
        <f>I122*F122</f>
        <v>2711.35</v>
      </c>
    </row>
    <row r="123" spans="1:10" s="186" customFormat="1">
      <c r="A123" s="242">
        <v>9</v>
      </c>
      <c r="B123" s="264" t="s">
        <v>191</v>
      </c>
      <c r="C123" s="265"/>
      <c r="D123" s="265"/>
      <c r="E123" s="265"/>
      <c r="F123" s="265"/>
      <c r="G123" s="265"/>
      <c r="H123" s="265"/>
      <c r="I123" s="266"/>
      <c r="J123" s="241">
        <f>J124</f>
        <v>13561.23</v>
      </c>
    </row>
    <row r="124" spans="1:10" s="186" customFormat="1">
      <c r="A124" s="239" t="s">
        <v>192</v>
      </c>
      <c r="B124" s="264" t="s">
        <v>193</v>
      </c>
      <c r="C124" s="265"/>
      <c r="D124" s="265"/>
      <c r="E124" s="265"/>
      <c r="F124" s="265"/>
      <c r="G124" s="265"/>
      <c r="H124" s="265"/>
      <c r="I124" s="266"/>
      <c r="J124" s="241">
        <f>SUM(J125:J128)</f>
        <v>13561.23</v>
      </c>
    </row>
    <row r="125" spans="1:10" s="186" customFormat="1" ht="18">
      <c r="A125" s="185" t="s">
        <v>194</v>
      </c>
      <c r="B125" s="178" t="s">
        <v>379</v>
      </c>
      <c r="C125" s="177" t="s">
        <v>225</v>
      </c>
      <c r="D125" s="185" t="s">
        <v>89</v>
      </c>
      <c r="E125" s="179" t="s">
        <v>222</v>
      </c>
      <c r="F125" s="180">
        <v>1</v>
      </c>
      <c r="G125" s="189">
        <v>3150.07</v>
      </c>
      <c r="H125" s="189">
        <v>773.03</v>
      </c>
      <c r="I125" s="189">
        <f t="shared" ref="I125:I127" si="30">H125+G125</f>
        <v>3923.1000000000004</v>
      </c>
      <c r="J125" s="189">
        <f t="shared" ref="J125:J127" si="31">I125*F125</f>
        <v>3923.1000000000004</v>
      </c>
    </row>
    <row r="126" spans="1:10" s="186" customFormat="1">
      <c r="A126" s="185" t="s">
        <v>195</v>
      </c>
      <c r="B126" s="185" t="s">
        <v>105</v>
      </c>
      <c r="C126" s="178" t="s">
        <v>196</v>
      </c>
      <c r="D126" s="185" t="s">
        <v>306</v>
      </c>
      <c r="E126" s="179" t="s">
        <v>218</v>
      </c>
      <c r="F126" s="180">
        <v>1</v>
      </c>
      <c r="G126" s="189">
        <v>3437.14</v>
      </c>
      <c r="H126" s="189">
        <v>843.47</v>
      </c>
      <c r="I126" s="189">
        <f t="shared" si="30"/>
        <v>4280.6099999999997</v>
      </c>
      <c r="J126" s="189">
        <f t="shared" si="31"/>
        <v>4280.6099999999997</v>
      </c>
    </row>
    <row r="127" spans="1:10" s="186" customFormat="1">
      <c r="A127" s="185" t="s">
        <v>197</v>
      </c>
      <c r="B127" s="185" t="s">
        <v>105</v>
      </c>
      <c r="C127" s="178" t="s">
        <v>198</v>
      </c>
      <c r="D127" s="185" t="s">
        <v>306</v>
      </c>
      <c r="E127" s="179" t="s">
        <v>218</v>
      </c>
      <c r="F127" s="180">
        <v>1</v>
      </c>
      <c r="G127" s="189">
        <v>1090.03</v>
      </c>
      <c r="H127" s="189">
        <v>267.49</v>
      </c>
      <c r="I127" s="189">
        <f t="shared" si="30"/>
        <v>1357.52</v>
      </c>
      <c r="J127" s="189">
        <f t="shared" si="31"/>
        <v>1357.52</v>
      </c>
    </row>
    <row r="128" spans="1:10" s="186" customFormat="1" ht="18">
      <c r="A128" s="182" t="s">
        <v>305</v>
      </c>
      <c r="B128" s="185" t="s">
        <v>241</v>
      </c>
      <c r="C128" s="177" t="s">
        <v>280</v>
      </c>
      <c r="D128" s="182" t="s">
        <v>242</v>
      </c>
      <c r="E128" s="179" t="s">
        <v>218</v>
      </c>
      <c r="F128" s="180">
        <v>1</v>
      </c>
      <c r="G128" s="189">
        <v>4000</v>
      </c>
      <c r="H128" s="189">
        <v>0</v>
      </c>
      <c r="I128" s="189">
        <f t="shared" ref="I128" si="32">H128+G128</f>
        <v>4000</v>
      </c>
      <c r="J128" s="189">
        <f t="shared" ref="J128" si="33">I128*F128</f>
        <v>4000</v>
      </c>
    </row>
    <row r="129" spans="1:13" s="186" customFormat="1">
      <c r="A129" s="257"/>
      <c r="B129" s="257"/>
      <c r="C129" s="257"/>
      <c r="D129" s="257"/>
      <c r="E129" s="257"/>
      <c r="F129" s="257"/>
      <c r="G129" s="258"/>
      <c r="H129" s="261" t="s">
        <v>199</v>
      </c>
      <c r="I129" s="262"/>
      <c r="J129" s="241">
        <f>SUM(J9,J13,J19,J23,J45,J69,J94,J107,J123)</f>
        <v>438903.36029999994</v>
      </c>
    </row>
    <row r="130" spans="1:13" s="186" customFormat="1">
      <c r="A130" s="259"/>
      <c r="B130" s="259"/>
      <c r="C130" s="259"/>
      <c r="D130" s="259"/>
      <c r="E130" s="259"/>
      <c r="F130" s="259"/>
      <c r="G130" s="260"/>
      <c r="H130" s="261" t="s">
        <v>200</v>
      </c>
      <c r="I130" s="262"/>
      <c r="J130" s="241">
        <f>J129*0.2</f>
        <v>87780.672059999997</v>
      </c>
    </row>
    <row r="131" spans="1:13" s="186" customFormat="1">
      <c r="A131" s="259"/>
      <c r="B131" s="259"/>
      <c r="C131" s="259"/>
      <c r="D131" s="259"/>
      <c r="E131" s="259"/>
      <c r="F131" s="259"/>
      <c r="G131" s="260"/>
      <c r="H131" s="261" t="s">
        <v>201</v>
      </c>
      <c r="I131" s="262"/>
      <c r="J131" s="241">
        <f>J129+J130</f>
        <v>526684.03235999995</v>
      </c>
    </row>
    <row r="132" spans="1:13" s="186" customFormat="1" ht="15" customHeight="1">
      <c r="A132" s="253"/>
      <c r="D132" s="253"/>
      <c r="E132" s="254"/>
      <c r="F132" s="253"/>
      <c r="G132" s="253"/>
      <c r="H132" s="253"/>
      <c r="I132" s="253"/>
      <c r="J132" s="253"/>
    </row>
    <row r="133" spans="1:13" s="186" customFormat="1">
      <c r="A133" s="253"/>
      <c r="D133" s="253"/>
      <c r="E133" s="254"/>
      <c r="F133" s="253"/>
      <c r="G133" s="253"/>
      <c r="H133" s="253"/>
      <c r="I133" s="253"/>
      <c r="J133" s="253"/>
    </row>
    <row r="134" spans="1:13" s="186" customFormat="1">
      <c r="A134" s="253"/>
      <c r="C134" s="142" t="s">
        <v>382</v>
      </c>
      <c r="D134" s="143"/>
      <c r="E134" s="144"/>
      <c r="F134" s="144"/>
      <c r="G134" s="263" t="s">
        <v>245</v>
      </c>
      <c r="H134" s="263"/>
      <c r="I134" s="263"/>
      <c r="J134" s="263"/>
      <c r="K134" s="263"/>
      <c r="L134" s="263"/>
      <c r="M134" s="263"/>
    </row>
    <row r="135" spans="1:13" s="186" customFormat="1" ht="20.25" customHeight="1">
      <c r="A135" s="253"/>
      <c r="C135" s="145"/>
      <c r="D135" s="256" t="s">
        <v>246</v>
      </c>
      <c r="E135" s="256"/>
      <c r="F135" s="256"/>
      <c r="G135" s="256"/>
      <c r="H135" s="256"/>
      <c r="I135" s="256"/>
      <c r="J135" s="256"/>
      <c r="K135" s="141"/>
      <c r="L135" s="141"/>
      <c r="M135" s="141"/>
    </row>
    <row r="136" spans="1:13" s="186" customFormat="1" ht="10.5" customHeight="1">
      <c r="A136" s="253"/>
      <c r="C136" s="143"/>
      <c r="D136" s="253"/>
      <c r="E136" s="254"/>
      <c r="F136" s="253"/>
      <c r="G136" s="253"/>
      <c r="H136" s="253"/>
      <c r="I136" s="253"/>
      <c r="J136" s="253"/>
      <c r="K136" s="255"/>
      <c r="L136" s="255"/>
      <c r="M136" s="255"/>
    </row>
    <row r="137" spans="1:13" s="186" customFormat="1">
      <c r="A137" s="253"/>
      <c r="D137" s="253"/>
      <c r="E137" s="254"/>
      <c r="F137" s="253"/>
      <c r="G137" s="253"/>
      <c r="H137" s="253"/>
      <c r="I137" s="253"/>
      <c r="J137" s="253"/>
    </row>
    <row r="138" spans="1:13" s="186" customFormat="1">
      <c r="A138" s="253"/>
      <c r="D138" s="253"/>
      <c r="E138" s="254"/>
      <c r="F138" s="253"/>
      <c r="G138" s="253"/>
      <c r="H138" s="253"/>
      <c r="I138" s="253"/>
      <c r="J138" s="253"/>
    </row>
    <row r="139" spans="1:13" s="186" customFormat="1">
      <c r="A139" s="253"/>
      <c r="D139" s="253"/>
      <c r="E139" s="254"/>
      <c r="F139" s="253"/>
      <c r="G139" s="253"/>
      <c r="H139" s="253"/>
      <c r="I139" s="253"/>
      <c r="J139" s="253"/>
    </row>
    <row r="140" spans="1:13" s="186" customFormat="1">
      <c r="A140" s="253"/>
      <c r="D140" s="253"/>
      <c r="E140" s="254"/>
      <c r="F140" s="253"/>
      <c r="G140" s="253"/>
      <c r="H140" s="253"/>
      <c r="I140" s="253"/>
      <c r="J140" s="253"/>
    </row>
    <row r="141" spans="1:13" s="186" customFormat="1">
      <c r="A141" s="253"/>
      <c r="D141" s="253"/>
      <c r="E141" s="254"/>
      <c r="F141" s="253"/>
      <c r="G141" s="253"/>
      <c r="H141" s="253"/>
      <c r="I141" s="253"/>
      <c r="J141" s="253"/>
    </row>
    <row r="142" spans="1:13" s="186" customFormat="1">
      <c r="A142" s="253"/>
      <c r="D142" s="253"/>
      <c r="E142" s="254"/>
      <c r="F142" s="253"/>
      <c r="G142" s="253"/>
      <c r="H142" s="253"/>
      <c r="I142" s="253"/>
      <c r="J142" s="253"/>
    </row>
    <row r="143" spans="1:13" s="186" customFormat="1">
      <c r="A143" s="253"/>
      <c r="D143" s="253"/>
      <c r="E143" s="254"/>
      <c r="F143" s="253"/>
      <c r="G143" s="253"/>
      <c r="H143" s="253"/>
      <c r="I143" s="253"/>
      <c r="J143" s="253"/>
    </row>
    <row r="144" spans="1:13" s="186" customFormat="1">
      <c r="A144" s="253"/>
      <c r="D144" s="253"/>
      <c r="E144" s="254"/>
      <c r="F144" s="253"/>
      <c r="G144" s="253"/>
      <c r="H144" s="253"/>
      <c r="I144" s="253"/>
      <c r="J144" s="253"/>
    </row>
    <row r="145" spans="1:10" s="186" customFormat="1">
      <c r="A145" s="253"/>
      <c r="D145" s="253"/>
      <c r="E145" s="254"/>
      <c r="F145" s="253"/>
      <c r="G145" s="253"/>
      <c r="H145" s="253"/>
      <c r="I145" s="253"/>
      <c r="J145" s="253"/>
    </row>
    <row r="146" spans="1:10" s="186" customFormat="1">
      <c r="A146" s="253"/>
      <c r="D146" s="253"/>
      <c r="E146" s="254"/>
      <c r="F146" s="253"/>
      <c r="G146" s="253"/>
      <c r="H146" s="253"/>
      <c r="I146" s="253"/>
      <c r="J146" s="253"/>
    </row>
    <row r="147" spans="1:10" s="186" customFormat="1">
      <c r="A147" s="253"/>
      <c r="D147" s="253"/>
      <c r="E147" s="254"/>
      <c r="F147" s="253"/>
      <c r="G147" s="253"/>
      <c r="H147" s="253"/>
      <c r="I147" s="253"/>
      <c r="J147" s="253"/>
    </row>
    <row r="148" spans="1:10" s="186" customFormat="1">
      <c r="A148" s="253"/>
      <c r="D148" s="253"/>
      <c r="E148" s="254"/>
      <c r="F148" s="253"/>
      <c r="G148" s="253"/>
      <c r="H148" s="253"/>
      <c r="I148" s="253"/>
      <c r="J148" s="253"/>
    </row>
    <row r="149" spans="1:10" s="186" customFormat="1">
      <c r="A149" s="253"/>
      <c r="D149" s="253"/>
      <c r="E149" s="254"/>
      <c r="F149" s="253"/>
      <c r="G149" s="253"/>
      <c r="H149" s="253"/>
      <c r="I149" s="253"/>
      <c r="J149" s="253"/>
    </row>
    <row r="150" spans="1:10" s="186" customFormat="1">
      <c r="A150" s="253"/>
      <c r="D150" s="253"/>
      <c r="E150" s="254"/>
      <c r="F150" s="253"/>
      <c r="G150" s="253"/>
      <c r="H150" s="253"/>
      <c r="I150" s="253"/>
      <c r="J150" s="253"/>
    </row>
    <row r="151" spans="1:10" s="186" customFormat="1">
      <c r="A151" s="253"/>
      <c r="D151" s="253"/>
      <c r="E151" s="254"/>
      <c r="F151" s="253"/>
      <c r="G151" s="253"/>
      <c r="H151" s="253"/>
      <c r="I151" s="253"/>
      <c r="J151" s="253"/>
    </row>
    <row r="152" spans="1:10" s="186" customFormat="1">
      <c r="A152" s="253"/>
      <c r="D152" s="253"/>
      <c r="E152" s="254"/>
      <c r="F152" s="253"/>
      <c r="G152" s="253"/>
      <c r="H152" s="253"/>
      <c r="I152" s="253"/>
      <c r="J152" s="253"/>
    </row>
    <row r="153" spans="1:10" s="186" customFormat="1">
      <c r="A153" s="253"/>
      <c r="D153" s="253"/>
      <c r="E153" s="254"/>
      <c r="F153" s="253"/>
      <c r="G153" s="253"/>
      <c r="H153" s="253"/>
      <c r="I153" s="253"/>
      <c r="J153" s="253"/>
    </row>
    <row r="154" spans="1:10" s="186" customFormat="1">
      <c r="A154" s="253"/>
      <c r="D154" s="253"/>
      <c r="E154" s="254"/>
      <c r="F154" s="253"/>
      <c r="G154" s="253"/>
      <c r="H154" s="253"/>
      <c r="I154" s="253"/>
      <c r="J154" s="253"/>
    </row>
    <row r="155" spans="1:10" s="186" customFormat="1">
      <c r="A155" s="253"/>
      <c r="D155" s="253"/>
      <c r="E155" s="254"/>
      <c r="F155" s="253"/>
      <c r="G155" s="253"/>
      <c r="H155" s="253"/>
      <c r="I155" s="253"/>
      <c r="J155" s="253"/>
    </row>
    <row r="156" spans="1:10" s="186" customFormat="1">
      <c r="A156" s="253"/>
      <c r="D156" s="253"/>
      <c r="E156" s="254"/>
      <c r="F156" s="253"/>
      <c r="G156" s="253"/>
      <c r="H156" s="253"/>
      <c r="I156" s="253"/>
      <c r="J156" s="253"/>
    </row>
    <row r="157" spans="1:10" s="186" customFormat="1">
      <c r="A157" s="253"/>
      <c r="D157" s="253"/>
      <c r="E157" s="254"/>
      <c r="F157" s="253"/>
      <c r="G157" s="253"/>
      <c r="H157" s="253"/>
      <c r="I157" s="253"/>
      <c r="J157" s="253"/>
    </row>
    <row r="158" spans="1:10" s="186" customFormat="1">
      <c r="A158" s="253"/>
      <c r="D158" s="253"/>
      <c r="E158" s="254"/>
      <c r="F158" s="253"/>
      <c r="G158" s="253"/>
      <c r="H158" s="253"/>
      <c r="I158" s="253"/>
      <c r="J158" s="253"/>
    </row>
    <row r="159" spans="1:10" s="186" customFormat="1">
      <c r="A159" s="253"/>
      <c r="D159" s="253"/>
      <c r="E159" s="254"/>
      <c r="F159" s="253"/>
      <c r="G159" s="253"/>
      <c r="H159" s="253"/>
      <c r="I159" s="253"/>
      <c r="J159" s="253"/>
    </row>
    <row r="160" spans="1:10" s="186" customFormat="1">
      <c r="A160" s="253"/>
      <c r="D160" s="253"/>
      <c r="E160" s="254"/>
      <c r="F160" s="253"/>
      <c r="G160" s="253"/>
      <c r="H160" s="253"/>
      <c r="I160" s="253"/>
      <c r="J160" s="253"/>
    </row>
    <row r="161" spans="1:10" s="186" customFormat="1">
      <c r="A161" s="253"/>
      <c r="D161" s="253"/>
      <c r="E161" s="254"/>
      <c r="F161" s="253"/>
      <c r="G161" s="253"/>
      <c r="H161" s="253"/>
      <c r="I161" s="253"/>
      <c r="J161" s="253"/>
    </row>
    <row r="162" spans="1:10" s="186" customFormat="1">
      <c r="A162" s="253"/>
      <c r="D162" s="253"/>
      <c r="E162" s="254"/>
      <c r="F162" s="253"/>
      <c r="G162" s="253"/>
      <c r="H162" s="253"/>
      <c r="I162" s="253"/>
      <c r="J162" s="253"/>
    </row>
    <row r="163" spans="1:10" s="186" customFormat="1">
      <c r="A163" s="253"/>
      <c r="D163" s="253"/>
      <c r="E163" s="254"/>
      <c r="F163" s="253"/>
      <c r="G163" s="253"/>
      <c r="H163" s="253"/>
      <c r="I163" s="253"/>
      <c r="J163" s="253"/>
    </row>
    <row r="164" spans="1:10" s="186" customFormat="1">
      <c r="A164" s="253"/>
      <c r="D164" s="253"/>
      <c r="E164" s="254"/>
      <c r="F164" s="253"/>
      <c r="G164" s="253"/>
      <c r="H164" s="253"/>
      <c r="I164" s="253"/>
      <c r="J164" s="253"/>
    </row>
    <row r="165" spans="1:10" s="186" customFormat="1">
      <c r="A165" s="253"/>
      <c r="D165" s="253"/>
      <c r="E165" s="254"/>
      <c r="F165" s="253"/>
      <c r="G165" s="253"/>
      <c r="H165" s="253"/>
      <c r="I165" s="253"/>
      <c r="J165" s="253"/>
    </row>
    <row r="166" spans="1:10" s="186" customFormat="1">
      <c r="A166" s="253"/>
      <c r="D166" s="253"/>
      <c r="E166" s="254"/>
      <c r="F166" s="253"/>
      <c r="G166" s="253"/>
      <c r="H166" s="253"/>
      <c r="I166" s="253"/>
      <c r="J166" s="253"/>
    </row>
    <row r="167" spans="1:10" s="186" customFormat="1">
      <c r="A167" s="253"/>
      <c r="D167" s="253"/>
      <c r="E167" s="254"/>
      <c r="F167" s="253"/>
      <c r="G167" s="253"/>
      <c r="H167" s="253"/>
      <c r="I167" s="253"/>
      <c r="J167" s="253"/>
    </row>
    <row r="168" spans="1:10" s="186" customFormat="1">
      <c r="A168" s="253"/>
      <c r="D168" s="253"/>
      <c r="E168" s="254"/>
      <c r="F168" s="253"/>
      <c r="G168" s="253"/>
      <c r="H168" s="253"/>
      <c r="I168" s="253"/>
      <c r="J168" s="253"/>
    </row>
    <row r="169" spans="1:10" s="186" customFormat="1">
      <c r="A169" s="253"/>
      <c r="D169" s="253"/>
      <c r="E169" s="254"/>
      <c r="F169" s="253"/>
      <c r="G169" s="253"/>
      <c r="H169" s="253"/>
      <c r="I169" s="253"/>
      <c r="J169" s="253"/>
    </row>
    <row r="170" spans="1:10" s="186" customFormat="1">
      <c r="A170" s="253"/>
      <c r="D170" s="253"/>
      <c r="E170" s="254"/>
      <c r="F170" s="253"/>
      <c r="G170" s="253"/>
      <c r="H170" s="253"/>
      <c r="I170" s="253"/>
      <c r="J170" s="253"/>
    </row>
    <row r="171" spans="1:10" s="186" customFormat="1">
      <c r="A171" s="253"/>
      <c r="D171" s="253"/>
      <c r="E171" s="254"/>
      <c r="F171" s="253"/>
      <c r="G171" s="253"/>
      <c r="H171" s="253"/>
      <c r="I171" s="253"/>
      <c r="J171" s="253"/>
    </row>
    <row r="172" spans="1:10" s="186" customFormat="1">
      <c r="A172" s="253"/>
      <c r="D172" s="253"/>
      <c r="E172" s="254"/>
      <c r="F172" s="253"/>
      <c r="G172" s="253"/>
      <c r="H172" s="253"/>
      <c r="I172" s="253"/>
      <c r="J172" s="253"/>
    </row>
    <row r="173" spans="1:10" s="186" customFormat="1">
      <c r="A173" s="253"/>
      <c r="D173" s="253"/>
      <c r="E173" s="254"/>
      <c r="F173" s="253"/>
      <c r="G173" s="253"/>
      <c r="H173" s="253"/>
      <c r="I173" s="253"/>
      <c r="J173" s="253"/>
    </row>
    <row r="174" spans="1:10" s="186" customFormat="1">
      <c r="A174" s="253"/>
      <c r="D174" s="253"/>
      <c r="E174" s="254"/>
      <c r="F174" s="253"/>
      <c r="G174" s="253"/>
      <c r="H174" s="253"/>
      <c r="I174" s="253"/>
      <c r="J174" s="253"/>
    </row>
    <row r="175" spans="1:10" s="186" customFormat="1">
      <c r="A175" s="253"/>
      <c r="D175" s="253"/>
      <c r="E175" s="254"/>
      <c r="F175" s="253"/>
      <c r="G175" s="253"/>
      <c r="H175" s="253"/>
      <c r="I175" s="253"/>
      <c r="J175" s="253"/>
    </row>
    <row r="176" spans="1:10" s="186" customFormat="1">
      <c r="A176" s="253"/>
      <c r="D176" s="253"/>
      <c r="E176" s="254"/>
      <c r="F176" s="253"/>
      <c r="G176" s="253"/>
      <c r="H176" s="253"/>
      <c r="I176" s="253"/>
      <c r="J176" s="253"/>
    </row>
    <row r="177" spans="1:10" s="186" customFormat="1">
      <c r="A177" s="253"/>
      <c r="D177" s="253"/>
      <c r="E177" s="254"/>
      <c r="F177" s="253"/>
      <c r="G177" s="253"/>
      <c r="H177" s="253"/>
      <c r="I177" s="253"/>
      <c r="J177" s="253"/>
    </row>
    <row r="178" spans="1:10" s="186" customFormat="1">
      <c r="A178" s="253"/>
      <c r="D178" s="253"/>
      <c r="E178" s="254"/>
      <c r="F178" s="253"/>
      <c r="G178" s="253"/>
      <c r="H178" s="253"/>
      <c r="I178" s="253"/>
      <c r="J178" s="253"/>
    </row>
    <row r="179" spans="1:10" s="186" customFormat="1">
      <c r="A179" s="253"/>
      <c r="D179" s="253"/>
      <c r="E179" s="254"/>
      <c r="F179" s="253"/>
      <c r="G179" s="253"/>
      <c r="H179" s="253"/>
      <c r="I179" s="253"/>
      <c r="J179" s="253"/>
    </row>
    <row r="180" spans="1:10" s="186" customFormat="1">
      <c r="A180" s="253"/>
      <c r="D180" s="253"/>
      <c r="E180" s="254"/>
      <c r="F180" s="253"/>
      <c r="G180" s="253"/>
      <c r="H180" s="253"/>
      <c r="I180" s="253"/>
      <c r="J180" s="253"/>
    </row>
    <row r="181" spans="1:10" s="186" customFormat="1">
      <c r="A181" s="253"/>
      <c r="D181" s="253"/>
      <c r="E181" s="254"/>
      <c r="F181" s="253"/>
      <c r="G181" s="253"/>
      <c r="H181" s="253"/>
      <c r="I181" s="253"/>
      <c r="J181" s="253"/>
    </row>
    <row r="182" spans="1:10" s="186" customFormat="1">
      <c r="A182" s="253"/>
      <c r="D182" s="253"/>
      <c r="E182" s="254"/>
      <c r="F182" s="253"/>
      <c r="G182" s="253"/>
      <c r="H182" s="253"/>
      <c r="I182" s="253"/>
      <c r="J182" s="253"/>
    </row>
    <row r="183" spans="1:10" s="186" customFormat="1">
      <c r="A183" s="253"/>
      <c r="D183" s="253"/>
      <c r="E183" s="254"/>
      <c r="F183" s="253"/>
      <c r="G183" s="253"/>
      <c r="H183" s="253"/>
      <c r="I183" s="253"/>
      <c r="J183" s="253"/>
    </row>
    <row r="184" spans="1:10" s="186" customFormat="1">
      <c r="A184" s="253"/>
      <c r="D184" s="253"/>
      <c r="E184" s="254"/>
      <c r="F184" s="253"/>
      <c r="G184" s="253"/>
      <c r="H184" s="253"/>
      <c r="I184" s="253"/>
      <c r="J184" s="253"/>
    </row>
    <row r="185" spans="1:10" s="186" customFormat="1">
      <c r="A185" s="253"/>
      <c r="D185" s="253"/>
      <c r="E185" s="254"/>
      <c r="F185" s="253"/>
      <c r="G185" s="253"/>
      <c r="H185" s="253"/>
      <c r="I185" s="253"/>
      <c r="J185" s="253"/>
    </row>
    <row r="186" spans="1:10" s="186" customFormat="1">
      <c r="A186" s="253"/>
      <c r="D186" s="253"/>
      <c r="E186" s="254"/>
      <c r="F186" s="253"/>
      <c r="G186" s="253"/>
      <c r="H186" s="253"/>
      <c r="I186" s="253"/>
      <c r="J186" s="253"/>
    </row>
    <row r="187" spans="1:10" s="186" customFormat="1">
      <c r="A187" s="253"/>
      <c r="D187" s="253"/>
      <c r="E187" s="254"/>
      <c r="F187" s="253"/>
      <c r="G187" s="253"/>
      <c r="H187" s="253"/>
      <c r="I187" s="253"/>
      <c r="J187" s="253"/>
    </row>
    <row r="188" spans="1:10" s="186" customFormat="1">
      <c r="A188" s="253"/>
      <c r="D188" s="253"/>
      <c r="E188" s="254"/>
      <c r="F188" s="253"/>
      <c r="G188" s="253"/>
      <c r="H188" s="253"/>
      <c r="I188" s="253"/>
      <c r="J188" s="253"/>
    </row>
    <row r="189" spans="1:10" s="186" customFormat="1">
      <c r="A189" s="253"/>
      <c r="D189" s="253"/>
      <c r="E189" s="254"/>
      <c r="F189" s="253"/>
      <c r="G189" s="253"/>
      <c r="H189" s="253"/>
      <c r="I189" s="253"/>
      <c r="J189" s="253"/>
    </row>
    <row r="190" spans="1:10" s="186" customFormat="1">
      <c r="A190" s="253"/>
      <c r="D190" s="253"/>
      <c r="E190" s="254"/>
      <c r="F190" s="253"/>
      <c r="G190" s="253"/>
      <c r="H190" s="253"/>
      <c r="I190" s="253"/>
      <c r="J190" s="253"/>
    </row>
    <row r="191" spans="1:10" s="186" customFormat="1">
      <c r="A191" s="253"/>
      <c r="D191" s="253"/>
      <c r="E191" s="254"/>
      <c r="F191" s="253"/>
      <c r="G191" s="253"/>
      <c r="H191" s="253"/>
      <c r="I191" s="253"/>
      <c r="J191" s="253"/>
    </row>
    <row r="192" spans="1:10" s="186" customFormat="1">
      <c r="A192" s="253"/>
      <c r="D192" s="253"/>
      <c r="E192" s="254"/>
      <c r="F192" s="253"/>
      <c r="G192" s="253"/>
      <c r="H192" s="253"/>
      <c r="I192" s="253"/>
      <c r="J192" s="253"/>
    </row>
    <row r="193" spans="1:10" s="186" customFormat="1">
      <c r="A193" s="253"/>
      <c r="D193" s="253"/>
      <c r="E193" s="254"/>
      <c r="F193" s="253"/>
      <c r="G193" s="253"/>
      <c r="H193" s="253"/>
      <c r="I193" s="253"/>
      <c r="J193" s="253"/>
    </row>
    <row r="194" spans="1:10" s="186" customFormat="1">
      <c r="A194" s="253"/>
      <c r="D194" s="253"/>
      <c r="E194" s="254"/>
      <c r="F194" s="253"/>
      <c r="G194" s="253"/>
      <c r="H194" s="253"/>
      <c r="I194" s="253"/>
      <c r="J194" s="253"/>
    </row>
    <row r="195" spans="1:10" s="186" customFormat="1">
      <c r="A195" s="253"/>
      <c r="D195" s="253"/>
      <c r="E195" s="254"/>
      <c r="F195" s="253"/>
      <c r="G195" s="253"/>
      <c r="H195" s="253"/>
      <c r="I195" s="253"/>
      <c r="J195" s="253"/>
    </row>
    <row r="196" spans="1:10" s="186" customFormat="1">
      <c r="A196" s="253"/>
      <c r="D196" s="253"/>
      <c r="E196" s="254"/>
      <c r="F196" s="253"/>
      <c r="G196" s="253"/>
      <c r="H196" s="253"/>
      <c r="I196" s="253"/>
      <c r="J196" s="253"/>
    </row>
    <row r="197" spans="1:10" s="186" customFormat="1">
      <c r="A197" s="253"/>
      <c r="D197" s="253"/>
      <c r="E197" s="254"/>
      <c r="F197" s="253"/>
      <c r="G197" s="253"/>
      <c r="H197" s="253"/>
      <c r="I197" s="253"/>
      <c r="J197" s="253"/>
    </row>
    <row r="198" spans="1:10" s="186" customFormat="1">
      <c r="A198" s="253"/>
      <c r="D198" s="253"/>
      <c r="E198" s="254"/>
      <c r="F198" s="253"/>
      <c r="G198" s="253"/>
      <c r="H198" s="253"/>
      <c r="I198" s="253"/>
      <c r="J198" s="253"/>
    </row>
    <row r="199" spans="1:10" s="186" customFormat="1">
      <c r="A199" s="253"/>
      <c r="D199" s="253"/>
      <c r="E199" s="254"/>
      <c r="F199" s="253"/>
      <c r="G199" s="253"/>
      <c r="H199" s="253"/>
      <c r="I199" s="253"/>
      <c r="J199" s="253"/>
    </row>
    <row r="200" spans="1:10" s="186" customFormat="1">
      <c r="A200" s="253"/>
      <c r="D200" s="253"/>
      <c r="E200" s="254"/>
      <c r="F200" s="253"/>
      <c r="G200" s="253"/>
      <c r="H200" s="253"/>
      <c r="I200" s="253"/>
      <c r="J200" s="253"/>
    </row>
    <row r="201" spans="1:10" s="186" customFormat="1">
      <c r="A201" s="253"/>
      <c r="D201" s="253"/>
      <c r="E201" s="254"/>
      <c r="F201" s="253"/>
      <c r="G201" s="253"/>
      <c r="H201" s="253"/>
      <c r="I201" s="253"/>
      <c r="J201" s="253"/>
    </row>
    <row r="202" spans="1:10" s="186" customFormat="1">
      <c r="A202" s="253"/>
      <c r="D202" s="253"/>
      <c r="E202" s="254"/>
      <c r="F202" s="253"/>
      <c r="G202" s="253"/>
      <c r="H202" s="253"/>
      <c r="I202" s="253"/>
      <c r="J202" s="253"/>
    </row>
    <row r="203" spans="1:10" s="186" customFormat="1">
      <c r="A203" s="253"/>
      <c r="D203" s="253"/>
      <c r="E203" s="254"/>
      <c r="F203" s="253"/>
      <c r="G203" s="253"/>
      <c r="H203" s="253"/>
      <c r="I203" s="253"/>
      <c r="J203" s="253"/>
    </row>
    <row r="204" spans="1:10" s="186" customFormat="1">
      <c r="A204" s="253"/>
      <c r="D204" s="253"/>
      <c r="E204" s="254"/>
      <c r="F204" s="253"/>
      <c r="G204" s="253"/>
      <c r="H204" s="253"/>
      <c r="I204" s="253"/>
      <c r="J204" s="253"/>
    </row>
    <row r="205" spans="1:10" s="186" customFormat="1">
      <c r="A205" s="253"/>
      <c r="D205" s="253"/>
      <c r="E205" s="254"/>
      <c r="F205" s="253"/>
      <c r="G205" s="253"/>
      <c r="H205" s="253"/>
      <c r="I205" s="253"/>
      <c r="J205" s="253"/>
    </row>
    <row r="206" spans="1:10" s="186" customFormat="1">
      <c r="A206" s="253"/>
      <c r="D206" s="253"/>
      <c r="E206" s="254"/>
      <c r="F206" s="253"/>
      <c r="G206" s="253"/>
      <c r="H206" s="253"/>
      <c r="I206" s="253"/>
      <c r="J206" s="253"/>
    </row>
    <row r="207" spans="1:10" s="186" customFormat="1">
      <c r="A207" s="253"/>
      <c r="D207" s="253"/>
      <c r="E207" s="254"/>
      <c r="F207" s="253"/>
      <c r="G207" s="253"/>
      <c r="H207" s="253"/>
      <c r="I207" s="253"/>
      <c r="J207" s="253"/>
    </row>
    <row r="208" spans="1:10" s="186" customFormat="1">
      <c r="A208" s="253"/>
      <c r="D208" s="253"/>
      <c r="E208" s="254"/>
      <c r="F208" s="253"/>
      <c r="G208" s="253"/>
      <c r="H208" s="253"/>
      <c r="I208" s="253"/>
      <c r="J208" s="253"/>
    </row>
    <row r="209" spans="1:10" s="186" customFormat="1">
      <c r="A209" s="253"/>
      <c r="D209" s="253"/>
      <c r="E209" s="254"/>
      <c r="F209" s="253"/>
      <c r="G209" s="253"/>
      <c r="H209" s="253"/>
      <c r="I209" s="253"/>
      <c r="J209" s="253"/>
    </row>
    <row r="210" spans="1:10" s="186" customFormat="1">
      <c r="A210" s="253"/>
      <c r="D210" s="253"/>
      <c r="E210" s="254"/>
      <c r="F210" s="253"/>
      <c r="G210" s="253"/>
      <c r="H210" s="253"/>
      <c r="I210" s="253"/>
      <c r="J210" s="253"/>
    </row>
    <row r="211" spans="1:10" s="186" customFormat="1">
      <c r="A211" s="253"/>
      <c r="D211" s="253"/>
      <c r="E211" s="254"/>
      <c r="F211" s="253"/>
      <c r="G211" s="253"/>
      <c r="H211" s="253"/>
      <c r="I211" s="253"/>
      <c r="J211" s="253"/>
    </row>
    <row r="212" spans="1:10" s="186" customFormat="1">
      <c r="A212" s="253"/>
      <c r="D212" s="253"/>
      <c r="E212" s="254"/>
      <c r="F212" s="253"/>
      <c r="G212" s="253"/>
      <c r="H212" s="253"/>
      <c r="I212" s="253"/>
      <c r="J212" s="253"/>
    </row>
    <row r="213" spans="1:10" s="186" customFormat="1">
      <c r="A213" s="253"/>
      <c r="D213" s="253"/>
      <c r="E213" s="254"/>
      <c r="F213" s="253"/>
      <c r="G213" s="253"/>
      <c r="H213" s="253"/>
      <c r="I213" s="253"/>
      <c r="J213" s="253"/>
    </row>
    <row r="214" spans="1:10" s="186" customFormat="1">
      <c r="A214" s="253"/>
      <c r="D214" s="253"/>
      <c r="E214" s="254"/>
      <c r="F214" s="253"/>
      <c r="G214" s="253"/>
      <c r="H214" s="253"/>
      <c r="I214" s="253"/>
      <c r="J214" s="253"/>
    </row>
    <row r="215" spans="1:10" s="186" customFormat="1">
      <c r="A215" s="253"/>
      <c r="D215" s="253"/>
      <c r="E215" s="254"/>
      <c r="F215" s="253"/>
      <c r="G215" s="253"/>
      <c r="H215" s="253"/>
      <c r="I215" s="253"/>
      <c r="J215" s="253"/>
    </row>
    <row r="216" spans="1:10" s="186" customFormat="1">
      <c r="A216" s="253"/>
      <c r="D216" s="253"/>
      <c r="E216" s="254"/>
      <c r="F216" s="253"/>
      <c r="G216" s="253"/>
      <c r="H216" s="253"/>
      <c r="I216" s="253"/>
      <c r="J216" s="253"/>
    </row>
    <row r="217" spans="1:10" s="186" customFormat="1">
      <c r="A217" s="253"/>
      <c r="D217" s="253"/>
      <c r="E217" s="254"/>
      <c r="F217" s="253"/>
      <c r="G217" s="253"/>
      <c r="H217" s="253"/>
      <c r="I217" s="253"/>
      <c r="J217" s="253"/>
    </row>
    <row r="218" spans="1:10" s="186" customFormat="1">
      <c r="A218" s="253"/>
      <c r="D218" s="253"/>
      <c r="E218" s="254"/>
      <c r="F218" s="253"/>
      <c r="G218" s="253"/>
      <c r="H218" s="253"/>
      <c r="I218" s="253"/>
      <c r="J218" s="253"/>
    </row>
    <row r="219" spans="1:10" s="186" customFormat="1">
      <c r="A219" s="253"/>
      <c r="D219" s="253"/>
      <c r="E219" s="254"/>
      <c r="F219" s="253"/>
      <c r="G219" s="253"/>
      <c r="H219" s="253"/>
      <c r="I219" s="253"/>
      <c r="J219" s="253"/>
    </row>
    <row r="220" spans="1:10" s="186" customFormat="1">
      <c r="A220" s="253"/>
      <c r="D220" s="253"/>
      <c r="E220" s="254"/>
      <c r="F220" s="253"/>
      <c r="G220" s="253"/>
      <c r="H220" s="253"/>
      <c r="I220" s="253"/>
      <c r="J220" s="253"/>
    </row>
    <row r="221" spans="1:10" s="186" customFormat="1">
      <c r="A221" s="253"/>
      <c r="D221" s="253"/>
      <c r="E221" s="254"/>
      <c r="F221" s="253"/>
      <c r="G221" s="253"/>
      <c r="H221" s="253"/>
      <c r="I221" s="253"/>
      <c r="J221" s="253"/>
    </row>
    <row r="222" spans="1:10" s="186" customFormat="1">
      <c r="A222" s="253"/>
      <c r="D222" s="253"/>
      <c r="E222" s="254"/>
      <c r="F222" s="253"/>
      <c r="G222" s="253"/>
      <c r="H222" s="253"/>
      <c r="I222" s="253"/>
      <c r="J222" s="253"/>
    </row>
    <row r="223" spans="1:10" s="186" customFormat="1">
      <c r="A223" s="253"/>
      <c r="D223" s="253"/>
      <c r="E223" s="254"/>
      <c r="F223" s="253"/>
      <c r="G223" s="253"/>
      <c r="H223" s="253"/>
      <c r="I223" s="253"/>
      <c r="J223" s="253"/>
    </row>
    <row r="224" spans="1:10" s="186" customFormat="1">
      <c r="A224" s="253"/>
      <c r="D224" s="253"/>
      <c r="E224" s="254"/>
      <c r="F224" s="253"/>
      <c r="G224" s="253"/>
      <c r="H224" s="253"/>
      <c r="I224" s="253"/>
      <c r="J224" s="253"/>
    </row>
    <row r="225" spans="1:10" s="186" customFormat="1">
      <c r="A225" s="253"/>
      <c r="D225" s="253"/>
      <c r="E225" s="254"/>
      <c r="F225" s="253"/>
      <c r="G225" s="253"/>
      <c r="H225" s="253"/>
      <c r="I225" s="253"/>
      <c r="J225" s="253"/>
    </row>
    <row r="226" spans="1:10" s="186" customFormat="1">
      <c r="A226" s="253"/>
      <c r="D226" s="253"/>
      <c r="E226" s="254"/>
      <c r="F226" s="253"/>
      <c r="G226" s="253"/>
      <c r="H226" s="253"/>
      <c r="I226" s="253"/>
      <c r="J226" s="253"/>
    </row>
    <row r="227" spans="1:10" s="186" customFormat="1">
      <c r="A227" s="253"/>
      <c r="D227" s="253"/>
      <c r="E227" s="254"/>
      <c r="F227" s="253"/>
      <c r="G227" s="253"/>
      <c r="H227" s="253"/>
      <c r="I227" s="253"/>
      <c r="J227" s="253"/>
    </row>
    <row r="228" spans="1:10" s="186" customFormat="1">
      <c r="A228" s="253"/>
      <c r="D228" s="253"/>
      <c r="E228" s="254"/>
      <c r="F228" s="253"/>
      <c r="G228" s="253"/>
      <c r="H228" s="253"/>
      <c r="I228" s="253"/>
      <c r="J228" s="253"/>
    </row>
    <row r="229" spans="1:10" s="186" customFormat="1">
      <c r="A229" s="253"/>
      <c r="D229" s="253"/>
      <c r="E229" s="254"/>
      <c r="F229" s="253"/>
      <c r="G229" s="253"/>
      <c r="H229" s="253"/>
      <c r="I229" s="253"/>
      <c r="J229" s="253"/>
    </row>
    <row r="230" spans="1:10" s="186" customFormat="1">
      <c r="A230" s="253"/>
      <c r="D230" s="253"/>
      <c r="E230" s="254"/>
      <c r="F230" s="253"/>
      <c r="G230" s="253"/>
      <c r="H230" s="253"/>
      <c r="I230" s="253"/>
      <c r="J230" s="253"/>
    </row>
    <row r="231" spans="1:10" s="186" customFormat="1">
      <c r="A231" s="253"/>
      <c r="D231" s="253"/>
      <c r="E231" s="254"/>
      <c r="F231" s="253"/>
      <c r="G231" s="253"/>
      <c r="H231" s="253"/>
      <c r="I231" s="253"/>
      <c r="J231" s="253"/>
    </row>
    <row r="232" spans="1:10" s="186" customFormat="1">
      <c r="A232" s="253"/>
      <c r="D232" s="253"/>
      <c r="E232" s="254"/>
      <c r="F232" s="253"/>
      <c r="G232" s="253"/>
      <c r="H232" s="253"/>
      <c r="I232" s="253"/>
      <c r="J232" s="253"/>
    </row>
    <row r="233" spans="1:10" s="186" customFormat="1">
      <c r="A233" s="253"/>
      <c r="D233" s="253"/>
      <c r="E233" s="254"/>
      <c r="F233" s="253"/>
      <c r="G233" s="253"/>
      <c r="H233" s="253"/>
      <c r="I233" s="253"/>
      <c r="J233" s="253"/>
    </row>
    <row r="234" spans="1:10" s="186" customFormat="1">
      <c r="A234" s="253"/>
      <c r="D234" s="253"/>
      <c r="E234" s="254"/>
      <c r="F234" s="253"/>
      <c r="G234" s="253"/>
      <c r="H234" s="253"/>
      <c r="I234" s="253"/>
      <c r="J234" s="253"/>
    </row>
    <row r="235" spans="1:10" s="186" customFormat="1">
      <c r="A235" s="253"/>
      <c r="D235" s="253"/>
      <c r="E235" s="254"/>
      <c r="F235" s="253"/>
      <c r="G235" s="253"/>
      <c r="H235" s="253"/>
      <c r="I235" s="253"/>
      <c r="J235" s="253"/>
    </row>
    <row r="236" spans="1:10" s="186" customFormat="1">
      <c r="A236" s="253"/>
      <c r="D236" s="253"/>
      <c r="E236" s="254"/>
      <c r="F236" s="253"/>
      <c r="G236" s="253"/>
      <c r="H236" s="253"/>
      <c r="I236" s="253"/>
      <c r="J236" s="253"/>
    </row>
    <row r="237" spans="1:10" s="186" customFormat="1">
      <c r="A237" s="253"/>
      <c r="D237" s="253"/>
      <c r="E237" s="254"/>
      <c r="F237" s="253"/>
      <c r="G237" s="253"/>
      <c r="H237" s="253"/>
      <c r="I237" s="253"/>
      <c r="J237" s="253"/>
    </row>
    <row r="238" spans="1:10" s="186" customFormat="1">
      <c r="A238" s="253"/>
      <c r="D238" s="253"/>
      <c r="E238" s="254"/>
      <c r="F238" s="253"/>
      <c r="G238" s="253"/>
      <c r="H238" s="253"/>
      <c r="I238" s="253"/>
      <c r="J238" s="253"/>
    </row>
    <row r="239" spans="1:10" s="186" customFormat="1">
      <c r="A239" s="253"/>
      <c r="D239" s="253"/>
      <c r="E239" s="254"/>
      <c r="F239" s="253"/>
      <c r="G239" s="253"/>
      <c r="H239" s="253"/>
      <c r="I239" s="253"/>
      <c r="J239" s="253"/>
    </row>
    <row r="240" spans="1:10" s="186" customFormat="1">
      <c r="A240" s="253"/>
      <c r="D240" s="253"/>
      <c r="E240" s="254"/>
      <c r="F240" s="253"/>
      <c r="G240" s="253"/>
      <c r="H240" s="253"/>
      <c r="I240" s="253"/>
      <c r="J240" s="253"/>
    </row>
    <row r="241" spans="1:10" s="186" customFormat="1">
      <c r="A241" s="253"/>
      <c r="D241" s="253"/>
      <c r="E241" s="254"/>
      <c r="F241" s="253"/>
      <c r="G241" s="253"/>
      <c r="H241" s="253"/>
      <c r="I241" s="253"/>
      <c r="J241" s="253"/>
    </row>
    <row r="242" spans="1:10" s="186" customFormat="1">
      <c r="A242" s="253"/>
      <c r="D242" s="253"/>
      <c r="E242" s="254"/>
      <c r="F242" s="253"/>
      <c r="G242" s="253"/>
      <c r="H242" s="253"/>
      <c r="I242" s="253"/>
      <c r="J242" s="253"/>
    </row>
    <row r="243" spans="1:10" s="186" customFormat="1">
      <c r="A243" s="253"/>
      <c r="D243" s="253"/>
      <c r="E243" s="254"/>
      <c r="F243" s="253"/>
      <c r="G243" s="253"/>
      <c r="H243" s="253"/>
      <c r="I243" s="253"/>
      <c r="J243" s="253"/>
    </row>
    <row r="244" spans="1:10" s="186" customFormat="1">
      <c r="A244" s="253"/>
      <c r="D244" s="253"/>
      <c r="E244" s="254"/>
      <c r="F244" s="253"/>
      <c r="G244" s="253"/>
      <c r="H244" s="253"/>
      <c r="I244" s="253"/>
      <c r="J244" s="253"/>
    </row>
    <row r="245" spans="1:10" s="186" customFormat="1">
      <c r="A245" s="253"/>
      <c r="D245" s="253"/>
      <c r="E245" s="254"/>
      <c r="F245" s="253"/>
      <c r="G245" s="253"/>
      <c r="H245" s="253"/>
      <c r="I245" s="253"/>
      <c r="J245" s="253"/>
    </row>
    <row r="246" spans="1:10" s="186" customFormat="1">
      <c r="A246" s="253"/>
      <c r="D246" s="253"/>
      <c r="E246" s="254"/>
      <c r="F246" s="253"/>
      <c r="G246" s="253"/>
      <c r="H246" s="253"/>
      <c r="I246" s="253"/>
      <c r="J246" s="253"/>
    </row>
    <row r="247" spans="1:10" s="186" customFormat="1">
      <c r="A247" s="253"/>
      <c r="D247" s="253"/>
      <c r="E247" s="254"/>
      <c r="F247" s="253"/>
      <c r="G247" s="253"/>
      <c r="H247" s="253"/>
      <c r="I247" s="253"/>
      <c r="J247" s="253"/>
    </row>
    <row r="248" spans="1:10" s="186" customFormat="1">
      <c r="A248" s="253"/>
      <c r="D248" s="253"/>
      <c r="E248" s="254"/>
      <c r="F248" s="253"/>
      <c r="G248" s="253"/>
      <c r="H248" s="253"/>
      <c r="I248" s="253"/>
      <c r="J248" s="253"/>
    </row>
    <row r="249" spans="1:10" s="186" customFormat="1">
      <c r="A249" s="253"/>
      <c r="D249" s="253"/>
      <c r="E249" s="254"/>
      <c r="F249" s="253"/>
      <c r="G249" s="253"/>
      <c r="H249" s="253"/>
      <c r="I249" s="253"/>
      <c r="J249" s="253"/>
    </row>
    <row r="250" spans="1:10" s="186" customFormat="1">
      <c r="A250" s="253"/>
      <c r="D250" s="253"/>
      <c r="E250" s="254"/>
      <c r="F250" s="253"/>
      <c r="G250" s="253"/>
      <c r="H250" s="253"/>
      <c r="I250" s="253"/>
      <c r="J250" s="253"/>
    </row>
    <row r="251" spans="1:10" s="186" customFormat="1">
      <c r="A251" s="253"/>
      <c r="D251" s="253"/>
      <c r="E251" s="254"/>
      <c r="F251" s="253"/>
      <c r="G251" s="253"/>
      <c r="H251" s="253"/>
      <c r="I251" s="253"/>
      <c r="J251" s="253"/>
    </row>
    <row r="252" spans="1:10" s="186" customFormat="1">
      <c r="A252" s="253"/>
      <c r="D252" s="253"/>
      <c r="E252" s="254"/>
      <c r="F252" s="253"/>
      <c r="G252" s="253"/>
      <c r="H252" s="253"/>
      <c r="I252" s="253"/>
      <c r="J252" s="253"/>
    </row>
    <row r="253" spans="1:10" s="186" customFormat="1">
      <c r="A253" s="253"/>
      <c r="D253" s="253"/>
      <c r="E253" s="254"/>
      <c r="F253" s="253"/>
      <c r="G253" s="253"/>
      <c r="H253" s="253"/>
      <c r="I253" s="253"/>
      <c r="J253" s="253"/>
    </row>
    <row r="254" spans="1:10" s="186" customFormat="1">
      <c r="A254" s="253"/>
      <c r="D254" s="253"/>
      <c r="E254" s="254"/>
      <c r="F254" s="253"/>
      <c r="G254" s="253"/>
      <c r="H254" s="253"/>
      <c r="I254" s="253"/>
      <c r="J254" s="253"/>
    </row>
    <row r="255" spans="1:10" s="186" customFormat="1">
      <c r="A255" s="253"/>
      <c r="D255" s="253"/>
      <c r="E255" s="254"/>
      <c r="F255" s="253"/>
      <c r="G255" s="253"/>
      <c r="H255" s="253"/>
      <c r="I255" s="253"/>
      <c r="J255" s="253"/>
    </row>
    <row r="256" spans="1:10" s="186" customFormat="1">
      <c r="A256" s="253"/>
      <c r="D256" s="253"/>
      <c r="E256" s="254"/>
      <c r="F256" s="253"/>
      <c r="G256" s="253"/>
      <c r="H256" s="253"/>
      <c r="I256" s="253"/>
      <c r="J256" s="253"/>
    </row>
    <row r="257" spans="1:10" s="186" customFormat="1">
      <c r="A257" s="253"/>
      <c r="D257" s="253"/>
      <c r="E257" s="254"/>
      <c r="F257" s="253"/>
      <c r="G257" s="253"/>
      <c r="H257" s="253"/>
      <c r="I257" s="253"/>
      <c r="J257" s="253"/>
    </row>
    <row r="258" spans="1:10" s="186" customFormat="1">
      <c r="A258" s="253"/>
      <c r="D258" s="253"/>
      <c r="E258" s="254"/>
      <c r="F258" s="253"/>
      <c r="G258" s="253"/>
      <c r="H258" s="253"/>
      <c r="I258" s="253"/>
      <c r="J258" s="253"/>
    </row>
    <row r="259" spans="1:10" s="186" customFormat="1">
      <c r="A259" s="253"/>
      <c r="D259" s="253"/>
      <c r="E259" s="254"/>
      <c r="F259" s="253"/>
      <c r="G259" s="253"/>
      <c r="H259" s="253"/>
      <c r="I259" s="253"/>
      <c r="J259" s="253"/>
    </row>
    <row r="260" spans="1:10" s="186" customFormat="1">
      <c r="A260" s="253"/>
      <c r="D260" s="253"/>
      <c r="E260" s="254"/>
      <c r="F260" s="253"/>
      <c r="G260" s="253"/>
      <c r="H260" s="253"/>
      <c r="I260" s="253"/>
      <c r="J260" s="253"/>
    </row>
    <row r="261" spans="1:10" s="186" customFormat="1">
      <c r="A261" s="253"/>
      <c r="D261" s="253"/>
      <c r="E261" s="254"/>
      <c r="F261" s="253"/>
      <c r="G261" s="253"/>
      <c r="H261" s="253"/>
      <c r="I261" s="253"/>
      <c r="J261" s="253"/>
    </row>
    <row r="262" spans="1:10" s="186" customFormat="1">
      <c r="A262" s="253"/>
      <c r="D262" s="253"/>
      <c r="E262" s="254"/>
      <c r="F262" s="253"/>
      <c r="G262" s="253"/>
      <c r="H262" s="253"/>
      <c r="I262" s="253"/>
      <c r="J262" s="253"/>
    </row>
    <row r="263" spans="1:10" s="186" customFormat="1">
      <c r="A263" s="253"/>
      <c r="D263" s="253"/>
      <c r="E263" s="254"/>
      <c r="F263" s="253"/>
      <c r="G263" s="253"/>
      <c r="H263" s="253"/>
      <c r="I263" s="253"/>
      <c r="J263" s="253"/>
    </row>
    <row r="264" spans="1:10" s="186" customFormat="1">
      <c r="A264" s="253"/>
      <c r="D264" s="253"/>
      <c r="E264" s="254"/>
      <c r="F264" s="253"/>
      <c r="G264" s="253"/>
      <c r="H264" s="253"/>
      <c r="I264" s="253"/>
      <c r="J264" s="253"/>
    </row>
    <row r="265" spans="1:10" s="186" customFormat="1">
      <c r="A265" s="253"/>
      <c r="D265" s="253"/>
      <c r="E265" s="254"/>
      <c r="F265" s="253"/>
      <c r="G265" s="253"/>
      <c r="H265" s="253"/>
      <c r="I265" s="253"/>
      <c r="J265" s="253"/>
    </row>
    <row r="266" spans="1:10" s="186" customFormat="1">
      <c r="A266" s="253"/>
      <c r="D266" s="253"/>
      <c r="E266" s="254"/>
      <c r="F266" s="253"/>
      <c r="G266" s="253"/>
      <c r="H266" s="253"/>
      <c r="I266" s="253"/>
      <c r="J266" s="253"/>
    </row>
    <row r="267" spans="1:10" s="186" customFormat="1">
      <c r="A267" s="253"/>
      <c r="D267" s="253"/>
      <c r="E267" s="254"/>
      <c r="F267" s="253"/>
      <c r="G267" s="253"/>
      <c r="H267" s="253"/>
      <c r="I267" s="253"/>
      <c r="J267" s="253"/>
    </row>
    <row r="268" spans="1:10" s="186" customFormat="1">
      <c r="A268" s="253"/>
      <c r="D268" s="253"/>
      <c r="E268" s="254"/>
      <c r="F268" s="253"/>
      <c r="G268" s="253"/>
      <c r="H268" s="253"/>
      <c r="I268" s="253"/>
      <c r="J268" s="253"/>
    </row>
    <row r="269" spans="1:10" s="186" customFormat="1">
      <c r="A269" s="253"/>
      <c r="D269" s="253"/>
      <c r="E269" s="254"/>
      <c r="F269" s="253"/>
      <c r="G269" s="253"/>
      <c r="H269" s="253"/>
      <c r="I269" s="253"/>
      <c r="J269" s="253"/>
    </row>
    <row r="270" spans="1:10" s="186" customFormat="1">
      <c r="A270" s="253"/>
      <c r="D270" s="253"/>
      <c r="E270" s="254"/>
      <c r="F270" s="253"/>
      <c r="G270" s="253"/>
      <c r="H270" s="253"/>
      <c r="I270" s="253"/>
      <c r="J270" s="253"/>
    </row>
    <row r="271" spans="1:10" s="186" customFormat="1">
      <c r="A271" s="253"/>
      <c r="D271" s="253"/>
      <c r="E271" s="254"/>
      <c r="F271" s="253"/>
      <c r="G271" s="253"/>
      <c r="H271" s="253"/>
      <c r="I271" s="253"/>
      <c r="J271" s="253"/>
    </row>
    <row r="272" spans="1:10" s="186" customFormat="1">
      <c r="A272" s="253"/>
      <c r="D272" s="253"/>
      <c r="E272" s="254"/>
      <c r="F272" s="253"/>
      <c r="G272" s="253"/>
      <c r="H272" s="253"/>
      <c r="I272" s="253"/>
      <c r="J272" s="253"/>
    </row>
    <row r="273" spans="1:10" s="186" customFormat="1">
      <c r="A273" s="253"/>
      <c r="D273" s="253"/>
      <c r="E273" s="254"/>
      <c r="F273" s="253"/>
      <c r="G273" s="253"/>
      <c r="H273" s="253"/>
      <c r="I273" s="253"/>
      <c r="J273" s="253"/>
    </row>
    <row r="274" spans="1:10" s="186" customFormat="1">
      <c r="A274" s="253"/>
      <c r="D274" s="253"/>
      <c r="E274" s="254"/>
      <c r="F274" s="253"/>
      <c r="G274" s="253"/>
      <c r="H274" s="253"/>
      <c r="I274" s="253"/>
      <c r="J274" s="253"/>
    </row>
    <row r="275" spans="1:10" s="186" customFormat="1">
      <c r="A275" s="253"/>
      <c r="D275" s="253"/>
      <c r="E275" s="254"/>
      <c r="F275" s="253"/>
      <c r="G275" s="253"/>
      <c r="H275" s="253"/>
      <c r="I275" s="253"/>
      <c r="J275" s="253"/>
    </row>
    <row r="276" spans="1:10" s="186" customFormat="1">
      <c r="A276" s="253"/>
      <c r="D276" s="253"/>
      <c r="E276" s="254"/>
      <c r="F276" s="253"/>
      <c r="G276" s="253"/>
      <c r="H276" s="253"/>
      <c r="I276" s="253"/>
      <c r="J276" s="253"/>
    </row>
    <row r="277" spans="1:10" s="186" customFormat="1">
      <c r="A277" s="253"/>
      <c r="D277" s="253"/>
      <c r="E277" s="254"/>
      <c r="F277" s="253"/>
      <c r="G277" s="253"/>
      <c r="H277" s="253"/>
      <c r="I277" s="253"/>
      <c r="J277" s="253"/>
    </row>
    <row r="278" spans="1:10" s="186" customFormat="1">
      <c r="A278" s="253"/>
      <c r="D278" s="253"/>
      <c r="E278" s="254"/>
      <c r="F278" s="253"/>
      <c r="G278" s="253"/>
      <c r="H278" s="253"/>
      <c r="I278" s="253"/>
      <c r="J278" s="253"/>
    </row>
    <row r="279" spans="1:10" s="186" customFormat="1">
      <c r="A279" s="253"/>
      <c r="D279" s="253"/>
      <c r="E279" s="254"/>
      <c r="F279" s="253"/>
      <c r="G279" s="253"/>
      <c r="H279" s="253"/>
      <c r="I279" s="253"/>
      <c r="J279" s="253"/>
    </row>
    <row r="280" spans="1:10" s="186" customFormat="1">
      <c r="A280" s="253"/>
      <c r="D280" s="253"/>
      <c r="E280" s="254"/>
      <c r="F280" s="253"/>
      <c r="G280" s="253"/>
      <c r="H280" s="253"/>
      <c r="I280" s="253"/>
      <c r="J280" s="253"/>
    </row>
    <row r="281" spans="1:10" s="186" customFormat="1">
      <c r="A281" s="253"/>
      <c r="D281" s="253"/>
      <c r="E281" s="254"/>
      <c r="F281" s="253"/>
      <c r="G281" s="253"/>
      <c r="H281" s="253"/>
      <c r="I281" s="253"/>
      <c r="J281" s="253"/>
    </row>
    <row r="282" spans="1:10" s="186" customFormat="1">
      <c r="A282" s="253"/>
      <c r="D282" s="253"/>
      <c r="E282" s="254"/>
      <c r="F282" s="253"/>
      <c r="G282" s="253"/>
      <c r="H282" s="253"/>
      <c r="I282" s="253"/>
      <c r="J282" s="253"/>
    </row>
    <row r="283" spans="1:10" s="186" customFormat="1">
      <c r="A283" s="253"/>
      <c r="D283" s="253"/>
      <c r="E283" s="254"/>
      <c r="F283" s="253"/>
      <c r="G283" s="253"/>
      <c r="H283" s="253"/>
      <c r="I283" s="253"/>
      <c r="J283" s="253"/>
    </row>
    <row r="284" spans="1:10" s="186" customFormat="1">
      <c r="A284" s="253"/>
      <c r="D284" s="253"/>
      <c r="E284" s="254"/>
      <c r="F284" s="253"/>
      <c r="G284" s="253"/>
      <c r="H284" s="253"/>
      <c r="I284" s="253"/>
      <c r="J284" s="253"/>
    </row>
    <row r="285" spans="1:10" s="186" customFormat="1">
      <c r="A285" s="253"/>
      <c r="D285" s="253"/>
      <c r="E285" s="254"/>
      <c r="F285" s="253"/>
      <c r="G285" s="253"/>
      <c r="H285" s="253"/>
      <c r="I285" s="253"/>
      <c r="J285" s="253"/>
    </row>
    <row r="286" spans="1:10" s="186" customFormat="1">
      <c r="A286" s="253"/>
      <c r="D286" s="253"/>
      <c r="E286" s="254"/>
      <c r="F286" s="253"/>
      <c r="G286" s="253"/>
      <c r="H286" s="253"/>
      <c r="I286" s="253"/>
      <c r="J286" s="253"/>
    </row>
    <row r="287" spans="1:10" s="186" customFormat="1">
      <c r="A287" s="253"/>
      <c r="D287" s="253"/>
      <c r="E287" s="254"/>
      <c r="F287" s="253"/>
      <c r="G287" s="253"/>
      <c r="H287" s="253"/>
      <c r="I287" s="253"/>
      <c r="J287" s="253"/>
    </row>
    <row r="288" spans="1:10" s="186" customFormat="1">
      <c r="A288" s="253"/>
      <c r="D288" s="253"/>
      <c r="E288" s="254"/>
      <c r="F288" s="253"/>
      <c r="G288" s="253"/>
      <c r="H288" s="253"/>
      <c r="I288" s="253"/>
      <c r="J288" s="253"/>
    </row>
    <row r="289" spans="1:10" s="186" customFormat="1">
      <c r="A289" s="253"/>
      <c r="D289" s="253"/>
      <c r="E289" s="254"/>
      <c r="F289" s="253"/>
      <c r="G289" s="253"/>
      <c r="H289" s="253"/>
      <c r="I289" s="253"/>
      <c r="J289" s="253"/>
    </row>
    <row r="290" spans="1:10" s="186" customFormat="1">
      <c r="A290" s="253"/>
      <c r="D290" s="253"/>
      <c r="E290" s="254"/>
      <c r="F290" s="253"/>
      <c r="G290" s="253"/>
      <c r="H290" s="253"/>
      <c r="I290" s="253"/>
      <c r="J290" s="253"/>
    </row>
    <row r="291" spans="1:10" s="186" customFormat="1">
      <c r="A291" s="253"/>
      <c r="D291" s="253"/>
      <c r="E291" s="254"/>
      <c r="F291" s="253"/>
      <c r="G291" s="253"/>
      <c r="H291" s="253"/>
      <c r="I291" s="253"/>
      <c r="J291" s="253"/>
    </row>
    <row r="292" spans="1:10" s="186" customFormat="1">
      <c r="A292" s="253"/>
      <c r="D292" s="253"/>
      <c r="E292" s="254"/>
      <c r="F292" s="253"/>
      <c r="G292" s="253"/>
      <c r="H292" s="253"/>
      <c r="I292" s="253"/>
      <c r="J292" s="253"/>
    </row>
    <row r="293" spans="1:10" s="186" customFormat="1">
      <c r="A293" s="253"/>
      <c r="D293" s="253"/>
      <c r="E293" s="254"/>
      <c r="F293" s="253"/>
      <c r="G293" s="253"/>
      <c r="H293" s="253"/>
      <c r="I293" s="253"/>
      <c r="J293" s="253"/>
    </row>
    <row r="294" spans="1:10" s="186" customFormat="1">
      <c r="A294" s="253"/>
      <c r="D294" s="253"/>
      <c r="E294" s="254"/>
      <c r="F294" s="253"/>
      <c r="G294" s="253"/>
      <c r="H294" s="253"/>
      <c r="I294" s="253"/>
      <c r="J294" s="253"/>
    </row>
    <row r="295" spans="1:10" s="186" customFormat="1">
      <c r="A295" s="253"/>
      <c r="D295" s="253"/>
      <c r="E295" s="254"/>
      <c r="F295" s="253"/>
      <c r="G295" s="253"/>
      <c r="H295" s="253"/>
      <c r="I295" s="253"/>
      <c r="J295" s="253"/>
    </row>
    <row r="296" spans="1:10" s="186" customFormat="1">
      <c r="A296" s="253"/>
      <c r="D296" s="253"/>
      <c r="E296" s="254"/>
      <c r="F296" s="253"/>
      <c r="G296" s="253"/>
      <c r="H296" s="253"/>
      <c r="I296" s="253"/>
      <c r="J296" s="253"/>
    </row>
    <row r="297" spans="1:10" s="186" customFormat="1">
      <c r="A297" s="253"/>
      <c r="D297" s="253"/>
      <c r="E297" s="254"/>
      <c r="F297" s="253"/>
      <c r="G297" s="253"/>
      <c r="H297" s="253"/>
      <c r="I297" s="253"/>
      <c r="J297" s="253"/>
    </row>
    <row r="298" spans="1:10" s="186" customFormat="1">
      <c r="A298" s="253"/>
      <c r="D298" s="253"/>
      <c r="E298" s="254"/>
      <c r="F298" s="253"/>
      <c r="G298" s="253"/>
      <c r="H298" s="253"/>
      <c r="I298" s="253"/>
      <c r="J298" s="253"/>
    </row>
    <row r="299" spans="1:10" s="186" customFormat="1">
      <c r="A299" s="253"/>
      <c r="D299" s="253"/>
      <c r="E299" s="254"/>
      <c r="F299" s="253"/>
      <c r="G299" s="253"/>
      <c r="H299" s="253"/>
      <c r="I299" s="253"/>
      <c r="J299" s="253"/>
    </row>
    <row r="300" spans="1:10" s="186" customFormat="1">
      <c r="A300" s="253"/>
      <c r="D300" s="253"/>
      <c r="E300" s="254"/>
      <c r="F300" s="253"/>
      <c r="G300" s="253"/>
      <c r="H300" s="253"/>
      <c r="I300" s="253"/>
      <c r="J300" s="253"/>
    </row>
    <row r="301" spans="1:10" s="186" customFormat="1">
      <c r="A301" s="253"/>
      <c r="D301" s="253"/>
      <c r="E301" s="254"/>
      <c r="F301" s="253"/>
      <c r="G301" s="253"/>
      <c r="H301" s="253"/>
      <c r="I301" s="253"/>
      <c r="J301" s="253"/>
    </row>
    <row r="302" spans="1:10" s="186" customFormat="1">
      <c r="A302" s="253"/>
      <c r="D302" s="253"/>
      <c r="E302" s="254"/>
      <c r="F302" s="253"/>
      <c r="G302" s="253"/>
      <c r="H302" s="253"/>
      <c r="I302" s="253"/>
      <c r="J302" s="253"/>
    </row>
  </sheetData>
  <mergeCells count="60">
    <mergeCell ref="A6:J6"/>
    <mergeCell ref="A1:J1"/>
    <mergeCell ref="A4:B4"/>
    <mergeCell ref="A5:B5"/>
    <mergeCell ref="A3:C3"/>
    <mergeCell ref="A2:C2"/>
    <mergeCell ref="D2:E2"/>
    <mergeCell ref="F2:J2"/>
    <mergeCell ref="D3:E3"/>
    <mergeCell ref="D5:E5"/>
    <mergeCell ref="D4:E4"/>
    <mergeCell ref="F3:J3"/>
    <mergeCell ref="F4:J4"/>
    <mergeCell ref="F5:J5"/>
    <mergeCell ref="A7:A8"/>
    <mergeCell ref="B7:B8"/>
    <mergeCell ref="C7:C8"/>
    <mergeCell ref="D7:D8"/>
    <mergeCell ref="E7:E8"/>
    <mergeCell ref="F7:F8"/>
    <mergeCell ref="G7:H7"/>
    <mergeCell ref="I7:I8"/>
    <mergeCell ref="J7:J8"/>
    <mergeCell ref="B9:I9"/>
    <mergeCell ref="B10:I10"/>
    <mergeCell ref="B13:I13"/>
    <mergeCell ref="B14:I14"/>
    <mergeCell ref="B17:I17"/>
    <mergeCell ref="B19:I19"/>
    <mergeCell ref="B20:I20"/>
    <mergeCell ref="B23:I23"/>
    <mergeCell ref="B24:I24"/>
    <mergeCell ref="B29:I29"/>
    <mergeCell ref="B45:I45"/>
    <mergeCell ref="B46:I46"/>
    <mergeCell ref="B48:I48"/>
    <mergeCell ref="B58:I58"/>
    <mergeCell ref="B60:I60"/>
    <mergeCell ref="B66:I66"/>
    <mergeCell ref="B124:I124"/>
    <mergeCell ref="B69:I69"/>
    <mergeCell ref="B70:I70"/>
    <mergeCell ref="B76:I76"/>
    <mergeCell ref="B86:I86"/>
    <mergeCell ref="B94:I94"/>
    <mergeCell ref="B107:I107"/>
    <mergeCell ref="B95:I95"/>
    <mergeCell ref="B119:I119"/>
    <mergeCell ref="B121:I121"/>
    <mergeCell ref="B123:I123"/>
    <mergeCell ref="B108:I108"/>
    <mergeCell ref="B110:I110"/>
    <mergeCell ref="B114:I114"/>
    <mergeCell ref="K136:M136"/>
    <mergeCell ref="D135:J135"/>
    <mergeCell ref="A129:G131"/>
    <mergeCell ref="H129:I129"/>
    <mergeCell ref="H130:I130"/>
    <mergeCell ref="H131:I131"/>
    <mergeCell ref="G134:M134"/>
  </mergeCells>
  <phoneticPr fontId="19" type="noConversion"/>
  <printOptions horizontalCentered="1" verticalCentered="1"/>
  <pageMargins left="7.874015748031496E-2" right="7.874015748031496E-2" top="7.874015748031496E-2" bottom="7.874015748031496E-2" header="0.31496062992125984" footer="0.31496062992125984"/>
  <pageSetup paperSize="9" scale="80" orientation="landscape" r:id="rId1"/>
  <ignoredErrors>
    <ignoredError sqref="J48 J58 J60 J66 J76 J86 J110 J114 J119:J122 J17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K26"/>
  <sheetViews>
    <sheetView showGridLines="0" zoomScaleNormal="100" workbookViewId="0">
      <selection activeCell="C20" sqref="C20"/>
    </sheetView>
  </sheetViews>
  <sheetFormatPr defaultRowHeight="15"/>
  <cols>
    <col min="1" max="1" width="7.5703125" customWidth="1"/>
    <col min="2" max="2" width="10.5703125" bestFit="1" customWidth="1"/>
    <col min="3" max="3" width="68.42578125" customWidth="1"/>
    <col min="4" max="4" width="8.42578125" bestFit="1" customWidth="1"/>
    <col min="5" max="5" width="9" customWidth="1"/>
    <col min="6" max="6" width="11.42578125" customWidth="1"/>
    <col min="7" max="7" width="10.28515625" bestFit="1" customWidth="1"/>
    <col min="8" max="8" width="10.5703125" bestFit="1" customWidth="1"/>
    <col min="9" max="9" width="10.28515625" bestFit="1" customWidth="1"/>
    <col min="10" max="10" width="14.42578125" bestFit="1" customWidth="1"/>
    <col min="11" max="11" width="9.7109375" customWidth="1"/>
  </cols>
  <sheetData>
    <row r="1" spans="1:11" ht="60" customHeight="1">
      <c r="A1" s="287"/>
      <c r="B1" s="287"/>
      <c r="C1" s="287"/>
      <c r="D1" s="287"/>
      <c r="E1" s="287"/>
      <c r="F1" s="287"/>
      <c r="G1" s="287"/>
    </row>
    <row r="2" spans="1:11" ht="87.75" customHeight="1">
      <c r="A2" s="29"/>
      <c r="B2" s="29"/>
      <c r="C2" s="288" t="s">
        <v>276</v>
      </c>
      <c r="D2" s="289"/>
      <c r="E2" s="29"/>
      <c r="F2" s="29"/>
      <c r="G2" s="29"/>
      <c r="K2">
        <v>1.2</v>
      </c>
    </row>
    <row r="3" spans="1:11" s="18" customFormat="1" ht="51">
      <c r="A3" s="19" t="s">
        <v>228</v>
      </c>
      <c r="B3" s="19" t="s">
        <v>229</v>
      </c>
      <c r="C3" s="19" t="s">
        <v>230</v>
      </c>
      <c r="D3" s="19" t="s">
        <v>231</v>
      </c>
      <c r="E3" s="19" t="s">
        <v>232</v>
      </c>
      <c r="F3" s="19" t="s">
        <v>233</v>
      </c>
      <c r="G3" s="19" t="s">
        <v>234</v>
      </c>
      <c r="H3" s="19" t="s">
        <v>235</v>
      </c>
      <c r="I3" s="19" t="s">
        <v>236</v>
      </c>
      <c r="J3" s="136" t="s">
        <v>237</v>
      </c>
      <c r="K3" s="136" t="s">
        <v>238</v>
      </c>
    </row>
    <row r="4" spans="1:11" s="139" customFormat="1" ht="18">
      <c r="A4" s="7" t="s">
        <v>305</v>
      </c>
      <c r="B4" s="2" t="s">
        <v>241</v>
      </c>
      <c r="C4" s="7" t="s">
        <v>280</v>
      </c>
      <c r="D4" s="20" t="s">
        <v>242</v>
      </c>
      <c r="E4" s="20" t="s">
        <v>243</v>
      </c>
      <c r="F4" s="21">
        <v>1</v>
      </c>
      <c r="G4" s="137" t="s">
        <v>244</v>
      </c>
      <c r="H4" s="138">
        <v>4000</v>
      </c>
      <c r="I4" s="138">
        <f>H4</f>
        <v>4000</v>
      </c>
      <c r="J4" s="138">
        <f t="shared" ref="J4" si="0">F4*I4</f>
        <v>4000</v>
      </c>
      <c r="K4" s="138">
        <f>F4*I4*K2</f>
        <v>4800</v>
      </c>
    </row>
    <row r="5" spans="1:11" ht="15" customHeight="1">
      <c r="A5" s="29"/>
      <c r="B5" s="29"/>
      <c r="C5" s="29"/>
      <c r="D5" s="29"/>
      <c r="E5" s="290" t="s">
        <v>277</v>
      </c>
      <c r="F5" s="291"/>
      <c r="G5" s="140">
        <v>4000</v>
      </c>
    </row>
    <row r="6" spans="1:11" ht="15" customHeight="1">
      <c r="A6" s="29"/>
      <c r="B6" s="29"/>
      <c r="C6" s="29"/>
      <c r="D6" s="29"/>
      <c r="E6" s="290" t="s">
        <v>278</v>
      </c>
      <c r="F6" s="291"/>
      <c r="G6" s="140">
        <v>0</v>
      </c>
    </row>
    <row r="7" spans="1:11" ht="15" customHeight="1">
      <c r="A7" s="29"/>
      <c r="B7" s="29"/>
      <c r="C7" s="29"/>
      <c r="D7" s="29"/>
      <c r="E7" s="292" t="s">
        <v>279</v>
      </c>
      <c r="F7" s="291"/>
      <c r="G7" s="140">
        <v>4000</v>
      </c>
    </row>
    <row r="13" spans="1:11">
      <c r="G13" s="190"/>
      <c r="H13" s="190"/>
    </row>
    <row r="16" spans="1:11">
      <c r="G16" s="190"/>
      <c r="H16" s="190"/>
    </row>
    <row r="20" spans="3:10">
      <c r="C20" s="142" t="s">
        <v>382</v>
      </c>
      <c r="D20" s="143"/>
      <c r="E20" s="144"/>
      <c r="F20" s="144"/>
      <c r="G20" s="144"/>
      <c r="H20" s="144"/>
      <c r="I20" s="144"/>
      <c r="J20" s="144"/>
    </row>
    <row r="21" spans="3:10">
      <c r="C21" s="143"/>
      <c r="D21" s="143"/>
      <c r="E21" s="144"/>
      <c r="F21" s="144"/>
      <c r="G21" s="144"/>
      <c r="H21" s="144"/>
      <c r="I21" s="144"/>
      <c r="J21" s="144"/>
    </row>
    <row r="22" spans="3:10">
      <c r="C22" s="145"/>
      <c r="D22" s="293" t="s">
        <v>245</v>
      </c>
      <c r="E22" s="293"/>
      <c r="F22" s="293"/>
      <c r="G22" s="293"/>
      <c r="H22" s="293"/>
      <c r="I22" s="293"/>
      <c r="J22" s="293"/>
    </row>
    <row r="23" spans="3:10">
      <c r="C23" s="143"/>
      <c r="D23" s="256" t="s">
        <v>246</v>
      </c>
      <c r="E23" s="256"/>
      <c r="F23" s="256"/>
      <c r="G23" s="256"/>
      <c r="H23" s="256"/>
      <c r="I23" s="256"/>
      <c r="J23" s="256"/>
    </row>
    <row r="24" spans="3:10">
      <c r="D24" s="17"/>
      <c r="E24" s="11"/>
      <c r="F24" s="17"/>
      <c r="G24" s="17"/>
      <c r="H24" s="17"/>
      <c r="I24" s="17"/>
      <c r="J24" s="17"/>
    </row>
    <row r="25" spans="3:10" ht="20.25">
      <c r="F25" s="27"/>
    </row>
    <row r="26" spans="3:10" ht="20.25">
      <c r="F26" s="25"/>
    </row>
  </sheetData>
  <mergeCells count="7">
    <mergeCell ref="D23:J23"/>
    <mergeCell ref="A1:G1"/>
    <mergeCell ref="C2:D2"/>
    <mergeCell ref="E5:F5"/>
    <mergeCell ref="E6:F6"/>
    <mergeCell ref="E7:F7"/>
    <mergeCell ref="D22:J22"/>
  </mergeCells>
  <printOptions horizontalCentered="1" verticalCentered="1"/>
  <pageMargins left="7.874015748031496E-2" right="7.874015748031496E-2" top="7.874015748031496E-2" bottom="7.874015748031496E-2" header="0.31496062992125984" footer="0.31496062992125984"/>
  <pageSetup paperSize="9" scale="8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54"/>
  <sheetViews>
    <sheetView topLeftCell="A7" zoomScale="70" zoomScaleNormal="70" workbookViewId="0">
      <selection activeCell="C48" sqref="C48"/>
    </sheetView>
  </sheetViews>
  <sheetFormatPr defaultColWidth="11.42578125" defaultRowHeight="11.25"/>
  <cols>
    <col min="1" max="1" width="1" style="52" customWidth="1"/>
    <col min="2" max="2" width="7.28515625" style="48" customWidth="1"/>
    <col min="3" max="3" width="45.7109375" style="49" customWidth="1"/>
    <col min="4" max="4" width="22.7109375" style="49" customWidth="1"/>
    <col min="5" max="5" width="8.28515625" style="135" customWidth="1"/>
    <col min="6" max="7" width="8.28515625" style="51" customWidth="1"/>
    <col min="8" max="8" width="8.28515625" style="135" customWidth="1"/>
    <col min="9" max="10" width="8.28515625" style="51" customWidth="1"/>
    <col min="11" max="11" width="8.28515625" style="135" customWidth="1"/>
    <col min="12" max="13" width="8.28515625" style="51" customWidth="1"/>
    <col min="14" max="22" width="8.28515625" style="52" customWidth="1"/>
    <col min="23" max="23" width="1.7109375" style="52" customWidth="1"/>
    <col min="24" max="256" width="11.42578125" style="52"/>
    <col min="257" max="257" width="4" style="52" customWidth="1"/>
    <col min="258" max="258" width="7.28515625" style="52" customWidth="1"/>
    <col min="259" max="259" width="54.42578125" style="52" customWidth="1"/>
    <col min="260" max="260" width="20.7109375" style="52" customWidth="1"/>
    <col min="261" max="278" width="8.28515625" style="52" customWidth="1"/>
    <col min="279" max="279" width="5.140625" style="52" customWidth="1"/>
    <col min="280" max="512" width="11.42578125" style="52"/>
    <col min="513" max="513" width="4" style="52" customWidth="1"/>
    <col min="514" max="514" width="7.28515625" style="52" customWidth="1"/>
    <col min="515" max="515" width="54.42578125" style="52" customWidth="1"/>
    <col min="516" max="516" width="20.7109375" style="52" customWidth="1"/>
    <col min="517" max="534" width="8.28515625" style="52" customWidth="1"/>
    <col min="535" max="535" width="5.140625" style="52" customWidth="1"/>
    <col min="536" max="768" width="11.42578125" style="52"/>
    <col min="769" max="769" width="4" style="52" customWidth="1"/>
    <col min="770" max="770" width="7.28515625" style="52" customWidth="1"/>
    <col min="771" max="771" width="54.42578125" style="52" customWidth="1"/>
    <col min="772" max="772" width="20.7109375" style="52" customWidth="1"/>
    <col min="773" max="790" width="8.28515625" style="52" customWidth="1"/>
    <col min="791" max="791" width="5.140625" style="52" customWidth="1"/>
    <col min="792" max="1024" width="11.42578125" style="52"/>
    <col min="1025" max="1025" width="4" style="52" customWidth="1"/>
    <col min="1026" max="1026" width="7.28515625" style="52" customWidth="1"/>
    <col min="1027" max="1027" width="54.42578125" style="52" customWidth="1"/>
    <col min="1028" max="1028" width="20.7109375" style="52" customWidth="1"/>
    <col min="1029" max="1046" width="8.28515625" style="52" customWidth="1"/>
    <col min="1047" max="1047" width="5.140625" style="52" customWidth="1"/>
    <col min="1048" max="1280" width="11.42578125" style="52"/>
    <col min="1281" max="1281" width="4" style="52" customWidth="1"/>
    <col min="1282" max="1282" width="7.28515625" style="52" customWidth="1"/>
    <col min="1283" max="1283" width="54.42578125" style="52" customWidth="1"/>
    <col min="1284" max="1284" width="20.7109375" style="52" customWidth="1"/>
    <col min="1285" max="1302" width="8.28515625" style="52" customWidth="1"/>
    <col min="1303" max="1303" width="5.140625" style="52" customWidth="1"/>
    <col min="1304" max="1536" width="11.42578125" style="52"/>
    <col min="1537" max="1537" width="4" style="52" customWidth="1"/>
    <col min="1538" max="1538" width="7.28515625" style="52" customWidth="1"/>
    <col min="1539" max="1539" width="54.42578125" style="52" customWidth="1"/>
    <col min="1540" max="1540" width="20.7109375" style="52" customWidth="1"/>
    <col min="1541" max="1558" width="8.28515625" style="52" customWidth="1"/>
    <col min="1559" max="1559" width="5.140625" style="52" customWidth="1"/>
    <col min="1560" max="1792" width="11.42578125" style="52"/>
    <col min="1793" max="1793" width="4" style="52" customWidth="1"/>
    <col min="1794" max="1794" width="7.28515625" style="52" customWidth="1"/>
    <col min="1795" max="1795" width="54.42578125" style="52" customWidth="1"/>
    <col min="1796" max="1796" width="20.7109375" style="52" customWidth="1"/>
    <col min="1797" max="1814" width="8.28515625" style="52" customWidth="1"/>
    <col min="1815" max="1815" width="5.140625" style="52" customWidth="1"/>
    <col min="1816" max="2048" width="11.42578125" style="52"/>
    <col min="2049" max="2049" width="4" style="52" customWidth="1"/>
    <col min="2050" max="2050" width="7.28515625" style="52" customWidth="1"/>
    <col min="2051" max="2051" width="54.42578125" style="52" customWidth="1"/>
    <col min="2052" max="2052" width="20.7109375" style="52" customWidth="1"/>
    <col min="2053" max="2070" width="8.28515625" style="52" customWidth="1"/>
    <col min="2071" max="2071" width="5.140625" style="52" customWidth="1"/>
    <col min="2072" max="2304" width="11.42578125" style="52"/>
    <col min="2305" max="2305" width="4" style="52" customWidth="1"/>
    <col min="2306" max="2306" width="7.28515625" style="52" customWidth="1"/>
    <col min="2307" max="2307" width="54.42578125" style="52" customWidth="1"/>
    <col min="2308" max="2308" width="20.7109375" style="52" customWidth="1"/>
    <col min="2309" max="2326" width="8.28515625" style="52" customWidth="1"/>
    <col min="2327" max="2327" width="5.140625" style="52" customWidth="1"/>
    <col min="2328" max="2560" width="11.42578125" style="52"/>
    <col min="2561" max="2561" width="4" style="52" customWidth="1"/>
    <col min="2562" max="2562" width="7.28515625" style="52" customWidth="1"/>
    <col min="2563" max="2563" width="54.42578125" style="52" customWidth="1"/>
    <col min="2564" max="2564" width="20.7109375" style="52" customWidth="1"/>
    <col min="2565" max="2582" width="8.28515625" style="52" customWidth="1"/>
    <col min="2583" max="2583" width="5.140625" style="52" customWidth="1"/>
    <col min="2584" max="2816" width="11.42578125" style="52"/>
    <col min="2817" max="2817" width="4" style="52" customWidth="1"/>
    <col min="2818" max="2818" width="7.28515625" style="52" customWidth="1"/>
    <col min="2819" max="2819" width="54.42578125" style="52" customWidth="1"/>
    <col min="2820" max="2820" width="20.7109375" style="52" customWidth="1"/>
    <col min="2821" max="2838" width="8.28515625" style="52" customWidth="1"/>
    <col min="2839" max="2839" width="5.140625" style="52" customWidth="1"/>
    <col min="2840" max="3072" width="11.42578125" style="52"/>
    <col min="3073" max="3073" width="4" style="52" customWidth="1"/>
    <col min="3074" max="3074" width="7.28515625" style="52" customWidth="1"/>
    <col min="3075" max="3075" width="54.42578125" style="52" customWidth="1"/>
    <col min="3076" max="3076" width="20.7109375" style="52" customWidth="1"/>
    <col min="3077" max="3094" width="8.28515625" style="52" customWidth="1"/>
    <col min="3095" max="3095" width="5.140625" style="52" customWidth="1"/>
    <col min="3096" max="3328" width="11.42578125" style="52"/>
    <col min="3329" max="3329" width="4" style="52" customWidth="1"/>
    <col min="3330" max="3330" width="7.28515625" style="52" customWidth="1"/>
    <col min="3331" max="3331" width="54.42578125" style="52" customWidth="1"/>
    <col min="3332" max="3332" width="20.7109375" style="52" customWidth="1"/>
    <col min="3333" max="3350" width="8.28515625" style="52" customWidth="1"/>
    <col min="3351" max="3351" width="5.140625" style="52" customWidth="1"/>
    <col min="3352" max="3584" width="11.42578125" style="52"/>
    <col min="3585" max="3585" width="4" style="52" customWidth="1"/>
    <col min="3586" max="3586" width="7.28515625" style="52" customWidth="1"/>
    <col min="3587" max="3587" width="54.42578125" style="52" customWidth="1"/>
    <col min="3588" max="3588" width="20.7109375" style="52" customWidth="1"/>
    <col min="3589" max="3606" width="8.28515625" style="52" customWidth="1"/>
    <col min="3607" max="3607" width="5.140625" style="52" customWidth="1"/>
    <col min="3608" max="3840" width="11.42578125" style="52"/>
    <col min="3841" max="3841" width="4" style="52" customWidth="1"/>
    <col min="3842" max="3842" width="7.28515625" style="52" customWidth="1"/>
    <col min="3843" max="3843" width="54.42578125" style="52" customWidth="1"/>
    <col min="3844" max="3844" width="20.7109375" style="52" customWidth="1"/>
    <col min="3845" max="3862" width="8.28515625" style="52" customWidth="1"/>
    <col min="3863" max="3863" width="5.140625" style="52" customWidth="1"/>
    <col min="3864" max="4096" width="11.42578125" style="52"/>
    <col min="4097" max="4097" width="4" style="52" customWidth="1"/>
    <col min="4098" max="4098" width="7.28515625" style="52" customWidth="1"/>
    <col min="4099" max="4099" width="54.42578125" style="52" customWidth="1"/>
    <col min="4100" max="4100" width="20.7109375" style="52" customWidth="1"/>
    <col min="4101" max="4118" width="8.28515625" style="52" customWidth="1"/>
    <col min="4119" max="4119" width="5.140625" style="52" customWidth="1"/>
    <col min="4120" max="4352" width="11.42578125" style="52"/>
    <col min="4353" max="4353" width="4" style="52" customWidth="1"/>
    <col min="4354" max="4354" width="7.28515625" style="52" customWidth="1"/>
    <col min="4355" max="4355" width="54.42578125" style="52" customWidth="1"/>
    <col min="4356" max="4356" width="20.7109375" style="52" customWidth="1"/>
    <col min="4357" max="4374" width="8.28515625" style="52" customWidth="1"/>
    <col min="4375" max="4375" width="5.140625" style="52" customWidth="1"/>
    <col min="4376" max="4608" width="11.42578125" style="52"/>
    <col min="4609" max="4609" width="4" style="52" customWidth="1"/>
    <col min="4610" max="4610" width="7.28515625" style="52" customWidth="1"/>
    <col min="4611" max="4611" width="54.42578125" style="52" customWidth="1"/>
    <col min="4612" max="4612" width="20.7109375" style="52" customWidth="1"/>
    <col min="4613" max="4630" width="8.28515625" style="52" customWidth="1"/>
    <col min="4631" max="4631" width="5.140625" style="52" customWidth="1"/>
    <col min="4632" max="4864" width="11.42578125" style="52"/>
    <col min="4865" max="4865" width="4" style="52" customWidth="1"/>
    <col min="4866" max="4866" width="7.28515625" style="52" customWidth="1"/>
    <col min="4867" max="4867" width="54.42578125" style="52" customWidth="1"/>
    <col min="4868" max="4868" width="20.7109375" style="52" customWidth="1"/>
    <col min="4869" max="4886" width="8.28515625" style="52" customWidth="1"/>
    <col min="4887" max="4887" width="5.140625" style="52" customWidth="1"/>
    <col min="4888" max="5120" width="11.42578125" style="52"/>
    <col min="5121" max="5121" width="4" style="52" customWidth="1"/>
    <col min="5122" max="5122" width="7.28515625" style="52" customWidth="1"/>
    <col min="5123" max="5123" width="54.42578125" style="52" customWidth="1"/>
    <col min="5124" max="5124" width="20.7109375" style="52" customWidth="1"/>
    <col min="5125" max="5142" width="8.28515625" style="52" customWidth="1"/>
    <col min="5143" max="5143" width="5.140625" style="52" customWidth="1"/>
    <col min="5144" max="5376" width="11.42578125" style="52"/>
    <col min="5377" max="5377" width="4" style="52" customWidth="1"/>
    <col min="5378" max="5378" width="7.28515625" style="52" customWidth="1"/>
    <col min="5379" max="5379" width="54.42578125" style="52" customWidth="1"/>
    <col min="5380" max="5380" width="20.7109375" style="52" customWidth="1"/>
    <col min="5381" max="5398" width="8.28515625" style="52" customWidth="1"/>
    <col min="5399" max="5399" width="5.140625" style="52" customWidth="1"/>
    <col min="5400" max="5632" width="11.42578125" style="52"/>
    <col min="5633" max="5633" width="4" style="52" customWidth="1"/>
    <col min="5634" max="5634" width="7.28515625" style="52" customWidth="1"/>
    <col min="5635" max="5635" width="54.42578125" style="52" customWidth="1"/>
    <col min="5636" max="5636" width="20.7109375" style="52" customWidth="1"/>
    <col min="5637" max="5654" width="8.28515625" style="52" customWidth="1"/>
    <col min="5655" max="5655" width="5.140625" style="52" customWidth="1"/>
    <col min="5656" max="5888" width="11.42578125" style="52"/>
    <col min="5889" max="5889" width="4" style="52" customWidth="1"/>
    <col min="5890" max="5890" width="7.28515625" style="52" customWidth="1"/>
    <col min="5891" max="5891" width="54.42578125" style="52" customWidth="1"/>
    <col min="5892" max="5892" width="20.7109375" style="52" customWidth="1"/>
    <col min="5893" max="5910" width="8.28515625" style="52" customWidth="1"/>
    <col min="5911" max="5911" width="5.140625" style="52" customWidth="1"/>
    <col min="5912" max="6144" width="11.42578125" style="52"/>
    <col min="6145" max="6145" width="4" style="52" customWidth="1"/>
    <col min="6146" max="6146" width="7.28515625" style="52" customWidth="1"/>
    <col min="6147" max="6147" width="54.42578125" style="52" customWidth="1"/>
    <col min="6148" max="6148" width="20.7109375" style="52" customWidth="1"/>
    <col min="6149" max="6166" width="8.28515625" style="52" customWidth="1"/>
    <col min="6167" max="6167" width="5.140625" style="52" customWidth="1"/>
    <col min="6168" max="6400" width="11.42578125" style="52"/>
    <col min="6401" max="6401" width="4" style="52" customWidth="1"/>
    <col min="6402" max="6402" width="7.28515625" style="52" customWidth="1"/>
    <col min="6403" max="6403" width="54.42578125" style="52" customWidth="1"/>
    <col min="6404" max="6404" width="20.7109375" style="52" customWidth="1"/>
    <col min="6405" max="6422" width="8.28515625" style="52" customWidth="1"/>
    <col min="6423" max="6423" width="5.140625" style="52" customWidth="1"/>
    <col min="6424" max="6656" width="11.42578125" style="52"/>
    <col min="6657" max="6657" width="4" style="52" customWidth="1"/>
    <col min="6658" max="6658" width="7.28515625" style="52" customWidth="1"/>
    <col min="6659" max="6659" width="54.42578125" style="52" customWidth="1"/>
    <col min="6660" max="6660" width="20.7109375" style="52" customWidth="1"/>
    <col min="6661" max="6678" width="8.28515625" style="52" customWidth="1"/>
    <col min="6679" max="6679" width="5.140625" style="52" customWidth="1"/>
    <col min="6680" max="6912" width="11.42578125" style="52"/>
    <col min="6913" max="6913" width="4" style="52" customWidth="1"/>
    <col min="6914" max="6914" width="7.28515625" style="52" customWidth="1"/>
    <col min="6915" max="6915" width="54.42578125" style="52" customWidth="1"/>
    <col min="6916" max="6916" width="20.7109375" style="52" customWidth="1"/>
    <col min="6917" max="6934" width="8.28515625" style="52" customWidth="1"/>
    <col min="6935" max="6935" width="5.140625" style="52" customWidth="1"/>
    <col min="6936" max="7168" width="11.42578125" style="52"/>
    <col min="7169" max="7169" width="4" style="52" customWidth="1"/>
    <col min="7170" max="7170" width="7.28515625" style="52" customWidth="1"/>
    <col min="7171" max="7171" width="54.42578125" style="52" customWidth="1"/>
    <col min="7172" max="7172" width="20.7109375" style="52" customWidth="1"/>
    <col min="7173" max="7190" width="8.28515625" style="52" customWidth="1"/>
    <col min="7191" max="7191" width="5.140625" style="52" customWidth="1"/>
    <col min="7192" max="7424" width="11.42578125" style="52"/>
    <col min="7425" max="7425" width="4" style="52" customWidth="1"/>
    <col min="7426" max="7426" width="7.28515625" style="52" customWidth="1"/>
    <col min="7427" max="7427" width="54.42578125" style="52" customWidth="1"/>
    <col min="7428" max="7428" width="20.7109375" style="52" customWidth="1"/>
    <col min="7429" max="7446" width="8.28515625" style="52" customWidth="1"/>
    <col min="7447" max="7447" width="5.140625" style="52" customWidth="1"/>
    <col min="7448" max="7680" width="11.42578125" style="52"/>
    <col min="7681" max="7681" width="4" style="52" customWidth="1"/>
    <col min="7682" max="7682" width="7.28515625" style="52" customWidth="1"/>
    <col min="7683" max="7683" width="54.42578125" style="52" customWidth="1"/>
    <col min="7684" max="7684" width="20.7109375" style="52" customWidth="1"/>
    <col min="7685" max="7702" width="8.28515625" style="52" customWidth="1"/>
    <col min="7703" max="7703" width="5.140625" style="52" customWidth="1"/>
    <col min="7704" max="7936" width="11.42578125" style="52"/>
    <col min="7937" max="7937" width="4" style="52" customWidth="1"/>
    <col min="7938" max="7938" width="7.28515625" style="52" customWidth="1"/>
    <col min="7939" max="7939" width="54.42578125" style="52" customWidth="1"/>
    <col min="7940" max="7940" width="20.7109375" style="52" customWidth="1"/>
    <col min="7941" max="7958" width="8.28515625" style="52" customWidth="1"/>
    <col min="7959" max="7959" width="5.140625" style="52" customWidth="1"/>
    <col min="7960" max="8192" width="11.42578125" style="52"/>
    <col min="8193" max="8193" width="4" style="52" customWidth="1"/>
    <col min="8194" max="8194" width="7.28515625" style="52" customWidth="1"/>
    <col min="8195" max="8195" width="54.42578125" style="52" customWidth="1"/>
    <col min="8196" max="8196" width="20.7109375" style="52" customWidth="1"/>
    <col min="8197" max="8214" width="8.28515625" style="52" customWidth="1"/>
    <col min="8215" max="8215" width="5.140625" style="52" customWidth="1"/>
    <col min="8216" max="8448" width="11.42578125" style="52"/>
    <col min="8449" max="8449" width="4" style="52" customWidth="1"/>
    <col min="8450" max="8450" width="7.28515625" style="52" customWidth="1"/>
    <col min="8451" max="8451" width="54.42578125" style="52" customWidth="1"/>
    <col min="8452" max="8452" width="20.7109375" style="52" customWidth="1"/>
    <col min="8453" max="8470" width="8.28515625" style="52" customWidth="1"/>
    <col min="8471" max="8471" width="5.140625" style="52" customWidth="1"/>
    <col min="8472" max="8704" width="11.42578125" style="52"/>
    <col min="8705" max="8705" width="4" style="52" customWidth="1"/>
    <col min="8706" max="8706" width="7.28515625" style="52" customWidth="1"/>
    <col min="8707" max="8707" width="54.42578125" style="52" customWidth="1"/>
    <col min="8708" max="8708" width="20.7109375" style="52" customWidth="1"/>
    <col min="8709" max="8726" width="8.28515625" style="52" customWidth="1"/>
    <col min="8727" max="8727" width="5.140625" style="52" customWidth="1"/>
    <col min="8728" max="8960" width="11.42578125" style="52"/>
    <col min="8961" max="8961" width="4" style="52" customWidth="1"/>
    <col min="8962" max="8962" width="7.28515625" style="52" customWidth="1"/>
    <col min="8963" max="8963" width="54.42578125" style="52" customWidth="1"/>
    <col min="8964" max="8964" width="20.7109375" style="52" customWidth="1"/>
    <col min="8965" max="8982" width="8.28515625" style="52" customWidth="1"/>
    <col min="8983" max="8983" width="5.140625" style="52" customWidth="1"/>
    <col min="8984" max="9216" width="11.42578125" style="52"/>
    <col min="9217" max="9217" width="4" style="52" customWidth="1"/>
    <col min="9218" max="9218" width="7.28515625" style="52" customWidth="1"/>
    <col min="9219" max="9219" width="54.42578125" style="52" customWidth="1"/>
    <col min="9220" max="9220" width="20.7109375" style="52" customWidth="1"/>
    <col min="9221" max="9238" width="8.28515625" style="52" customWidth="1"/>
    <col min="9239" max="9239" width="5.140625" style="52" customWidth="1"/>
    <col min="9240" max="9472" width="11.42578125" style="52"/>
    <col min="9473" max="9473" width="4" style="52" customWidth="1"/>
    <col min="9474" max="9474" width="7.28515625" style="52" customWidth="1"/>
    <col min="9475" max="9475" width="54.42578125" style="52" customWidth="1"/>
    <col min="9476" max="9476" width="20.7109375" style="52" customWidth="1"/>
    <col min="9477" max="9494" width="8.28515625" style="52" customWidth="1"/>
    <col min="9495" max="9495" width="5.140625" style="52" customWidth="1"/>
    <col min="9496" max="9728" width="11.42578125" style="52"/>
    <col min="9729" max="9729" width="4" style="52" customWidth="1"/>
    <col min="9730" max="9730" width="7.28515625" style="52" customWidth="1"/>
    <col min="9731" max="9731" width="54.42578125" style="52" customWidth="1"/>
    <col min="9732" max="9732" width="20.7109375" style="52" customWidth="1"/>
    <col min="9733" max="9750" width="8.28515625" style="52" customWidth="1"/>
    <col min="9751" max="9751" width="5.140625" style="52" customWidth="1"/>
    <col min="9752" max="9984" width="11.42578125" style="52"/>
    <col min="9985" max="9985" width="4" style="52" customWidth="1"/>
    <col min="9986" max="9986" width="7.28515625" style="52" customWidth="1"/>
    <col min="9987" max="9987" width="54.42578125" style="52" customWidth="1"/>
    <col min="9988" max="9988" width="20.7109375" style="52" customWidth="1"/>
    <col min="9989" max="10006" width="8.28515625" style="52" customWidth="1"/>
    <col min="10007" max="10007" width="5.140625" style="52" customWidth="1"/>
    <col min="10008" max="10240" width="11.42578125" style="52"/>
    <col min="10241" max="10241" width="4" style="52" customWidth="1"/>
    <col min="10242" max="10242" width="7.28515625" style="52" customWidth="1"/>
    <col min="10243" max="10243" width="54.42578125" style="52" customWidth="1"/>
    <col min="10244" max="10244" width="20.7109375" style="52" customWidth="1"/>
    <col min="10245" max="10262" width="8.28515625" style="52" customWidth="1"/>
    <col min="10263" max="10263" width="5.140625" style="52" customWidth="1"/>
    <col min="10264" max="10496" width="11.42578125" style="52"/>
    <col min="10497" max="10497" width="4" style="52" customWidth="1"/>
    <col min="10498" max="10498" width="7.28515625" style="52" customWidth="1"/>
    <col min="10499" max="10499" width="54.42578125" style="52" customWidth="1"/>
    <col min="10500" max="10500" width="20.7109375" style="52" customWidth="1"/>
    <col min="10501" max="10518" width="8.28515625" style="52" customWidth="1"/>
    <col min="10519" max="10519" width="5.140625" style="52" customWidth="1"/>
    <col min="10520" max="10752" width="11.42578125" style="52"/>
    <col min="10753" max="10753" width="4" style="52" customWidth="1"/>
    <col min="10754" max="10754" width="7.28515625" style="52" customWidth="1"/>
    <col min="10755" max="10755" width="54.42578125" style="52" customWidth="1"/>
    <col min="10756" max="10756" width="20.7109375" style="52" customWidth="1"/>
    <col min="10757" max="10774" width="8.28515625" style="52" customWidth="1"/>
    <col min="10775" max="10775" width="5.140625" style="52" customWidth="1"/>
    <col min="10776" max="11008" width="11.42578125" style="52"/>
    <col min="11009" max="11009" width="4" style="52" customWidth="1"/>
    <col min="11010" max="11010" width="7.28515625" style="52" customWidth="1"/>
    <col min="11011" max="11011" width="54.42578125" style="52" customWidth="1"/>
    <col min="11012" max="11012" width="20.7109375" style="52" customWidth="1"/>
    <col min="11013" max="11030" width="8.28515625" style="52" customWidth="1"/>
    <col min="11031" max="11031" width="5.140625" style="52" customWidth="1"/>
    <col min="11032" max="11264" width="11.42578125" style="52"/>
    <col min="11265" max="11265" width="4" style="52" customWidth="1"/>
    <col min="11266" max="11266" width="7.28515625" style="52" customWidth="1"/>
    <col min="11267" max="11267" width="54.42578125" style="52" customWidth="1"/>
    <col min="11268" max="11268" width="20.7109375" style="52" customWidth="1"/>
    <col min="11269" max="11286" width="8.28515625" style="52" customWidth="1"/>
    <col min="11287" max="11287" width="5.140625" style="52" customWidth="1"/>
    <col min="11288" max="11520" width="11.42578125" style="52"/>
    <col min="11521" max="11521" width="4" style="52" customWidth="1"/>
    <col min="11522" max="11522" width="7.28515625" style="52" customWidth="1"/>
    <col min="11523" max="11523" width="54.42578125" style="52" customWidth="1"/>
    <col min="11524" max="11524" width="20.7109375" style="52" customWidth="1"/>
    <col min="11525" max="11542" width="8.28515625" style="52" customWidth="1"/>
    <col min="11543" max="11543" width="5.140625" style="52" customWidth="1"/>
    <col min="11544" max="11776" width="11.42578125" style="52"/>
    <col min="11777" max="11777" width="4" style="52" customWidth="1"/>
    <col min="11778" max="11778" width="7.28515625" style="52" customWidth="1"/>
    <col min="11779" max="11779" width="54.42578125" style="52" customWidth="1"/>
    <col min="11780" max="11780" width="20.7109375" style="52" customWidth="1"/>
    <col min="11781" max="11798" width="8.28515625" style="52" customWidth="1"/>
    <col min="11799" max="11799" width="5.140625" style="52" customWidth="1"/>
    <col min="11800" max="12032" width="11.42578125" style="52"/>
    <col min="12033" max="12033" width="4" style="52" customWidth="1"/>
    <col min="12034" max="12034" width="7.28515625" style="52" customWidth="1"/>
    <col min="12035" max="12035" width="54.42578125" style="52" customWidth="1"/>
    <col min="12036" max="12036" width="20.7109375" style="52" customWidth="1"/>
    <col min="12037" max="12054" width="8.28515625" style="52" customWidth="1"/>
    <col min="12055" max="12055" width="5.140625" style="52" customWidth="1"/>
    <col min="12056" max="12288" width="11.42578125" style="52"/>
    <col min="12289" max="12289" width="4" style="52" customWidth="1"/>
    <col min="12290" max="12290" width="7.28515625" style="52" customWidth="1"/>
    <col min="12291" max="12291" width="54.42578125" style="52" customWidth="1"/>
    <col min="12292" max="12292" width="20.7109375" style="52" customWidth="1"/>
    <col min="12293" max="12310" width="8.28515625" style="52" customWidth="1"/>
    <col min="12311" max="12311" width="5.140625" style="52" customWidth="1"/>
    <col min="12312" max="12544" width="11.42578125" style="52"/>
    <col min="12545" max="12545" width="4" style="52" customWidth="1"/>
    <col min="12546" max="12546" width="7.28515625" style="52" customWidth="1"/>
    <col min="12547" max="12547" width="54.42578125" style="52" customWidth="1"/>
    <col min="12548" max="12548" width="20.7109375" style="52" customWidth="1"/>
    <col min="12549" max="12566" width="8.28515625" style="52" customWidth="1"/>
    <col min="12567" max="12567" width="5.140625" style="52" customWidth="1"/>
    <col min="12568" max="12800" width="11.42578125" style="52"/>
    <col min="12801" max="12801" width="4" style="52" customWidth="1"/>
    <col min="12802" max="12802" width="7.28515625" style="52" customWidth="1"/>
    <col min="12803" max="12803" width="54.42578125" style="52" customWidth="1"/>
    <col min="12804" max="12804" width="20.7109375" style="52" customWidth="1"/>
    <col min="12805" max="12822" width="8.28515625" style="52" customWidth="1"/>
    <col min="12823" max="12823" width="5.140625" style="52" customWidth="1"/>
    <col min="12824" max="13056" width="11.42578125" style="52"/>
    <col min="13057" max="13057" width="4" style="52" customWidth="1"/>
    <col min="13058" max="13058" width="7.28515625" style="52" customWidth="1"/>
    <col min="13059" max="13059" width="54.42578125" style="52" customWidth="1"/>
    <col min="13060" max="13060" width="20.7109375" style="52" customWidth="1"/>
    <col min="13061" max="13078" width="8.28515625" style="52" customWidth="1"/>
    <col min="13079" max="13079" width="5.140625" style="52" customWidth="1"/>
    <col min="13080" max="13312" width="11.42578125" style="52"/>
    <col min="13313" max="13313" width="4" style="52" customWidth="1"/>
    <col min="13314" max="13314" width="7.28515625" style="52" customWidth="1"/>
    <col min="13315" max="13315" width="54.42578125" style="52" customWidth="1"/>
    <col min="13316" max="13316" width="20.7109375" style="52" customWidth="1"/>
    <col min="13317" max="13334" width="8.28515625" style="52" customWidth="1"/>
    <col min="13335" max="13335" width="5.140625" style="52" customWidth="1"/>
    <col min="13336" max="13568" width="11.42578125" style="52"/>
    <col min="13569" max="13569" width="4" style="52" customWidth="1"/>
    <col min="13570" max="13570" width="7.28515625" style="52" customWidth="1"/>
    <col min="13571" max="13571" width="54.42578125" style="52" customWidth="1"/>
    <col min="13572" max="13572" width="20.7109375" style="52" customWidth="1"/>
    <col min="13573" max="13590" width="8.28515625" style="52" customWidth="1"/>
    <col min="13591" max="13591" width="5.140625" style="52" customWidth="1"/>
    <col min="13592" max="13824" width="11.42578125" style="52"/>
    <col min="13825" max="13825" width="4" style="52" customWidth="1"/>
    <col min="13826" max="13826" width="7.28515625" style="52" customWidth="1"/>
    <col min="13827" max="13827" width="54.42578125" style="52" customWidth="1"/>
    <col min="13828" max="13828" width="20.7109375" style="52" customWidth="1"/>
    <col min="13829" max="13846" width="8.28515625" style="52" customWidth="1"/>
    <col min="13847" max="13847" width="5.140625" style="52" customWidth="1"/>
    <col min="13848" max="14080" width="11.42578125" style="52"/>
    <col min="14081" max="14081" width="4" style="52" customWidth="1"/>
    <col min="14082" max="14082" width="7.28515625" style="52" customWidth="1"/>
    <col min="14083" max="14083" width="54.42578125" style="52" customWidth="1"/>
    <col min="14084" max="14084" width="20.7109375" style="52" customWidth="1"/>
    <col min="14085" max="14102" width="8.28515625" style="52" customWidth="1"/>
    <col min="14103" max="14103" width="5.140625" style="52" customWidth="1"/>
    <col min="14104" max="14336" width="11.42578125" style="52"/>
    <col min="14337" max="14337" width="4" style="52" customWidth="1"/>
    <col min="14338" max="14338" width="7.28515625" style="52" customWidth="1"/>
    <col min="14339" max="14339" width="54.42578125" style="52" customWidth="1"/>
    <col min="14340" max="14340" width="20.7109375" style="52" customWidth="1"/>
    <col min="14341" max="14358" width="8.28515625" style="52" customWidth="1"/>
    <col min="14359" max="14359" width="5.140625" style="52" customWidth="1"/>
    <col min="14360" max="14592" width="11.42578125" style="52"/>
    <col min="14593" max="14593" width="4" style="52" customWidth="1"/>
    <col min="14594" max="14594" width="7.28515625" style="52" customWidth="1"/>
    <col min="14595" max="14595" width="54.42578125" style="52" customWidth="1"/>
    <col min="14596" max="14596" width="20.7109375" style="52" customWidth="1"/>
    <col min="14597" max="14614" width="8.28515625" style="52" customWidth="1"/>
    <col min="14615" max="14615" width="5.140625" style="52" customWidth="1"/>
    <col min="14616" max="14848" width="11.42578125" style="52"/>
    <col min="14849" max="14849" width="4" style="52" customWidth="1"/>
    <col min="14850" max="14850" width="7.28515625" style="52" customWidth="1"/>
    <col min="14851" max="14851" width="54.42578125" style="52" customWidth="1"/>
    <col min="14852" max="14852" width="20.7109375" style="52" customWidth="1"/>
    <col min="14853" max="14870" width="8.28515625" style="52" customWidth="1"/>
    <col min="14871" max="14871" width="5.140625" style="52" customWidth="1"/>
    <col min="14872" max="15104" width="11.42578125" style="52"/>
    <col min="15105" max="15105" width="4" style="52" customWidth="1"/>
    <col min="15106" max="15106" width="7.28515625" style="52" customWidth="1"/>
    <col min="15107" max="15107" width="54.42578125" style="52" customWidth="1"/>
    <col min="15108" max="15108" width="20.7109375" style="52" customWidth="1"/>
    <col min="15109" max="15126" width="8.28515625" style="52" customWidth="1"/>
    <col min="15127" max="15127" width="5.140625" style="52" customWidth="1"/>
    <col min="15128" max="15360" width="11.42578125" style="52"/>
    <col min="15361" max="15361" width="4" style="52" customWidth="1"/>
    <col min="15362" max="15362" width="7.28515625" style="52" customWidth="1"/>
    <col min="15363" max="15363" width="54.42578125" style="52" customWidth="1"/>
    <col min="15364" max="15364" width="20.7109375" style="52" customWidth="1"/>
    <col min="15365" max="15382" width="8.28515625" style="52" customWidth="1"/>
    <col min="15383" max="15383" width="5.140625" style="52" customWidth="1"/>
    <col min="15384" max="15616" width="11.42578125" style="52"/>
    <col min="15617" max="15617" width="4" style="52" customWidth="1"/>
    <col min="15618" max="15618" width="7.28515625" style="52" customWidth="1"/>
    <col min="15619" max="15619" width="54.42578125" style="52" customWidth="1"/>
    <col min="15620" max="15620" width="20.7109375" style="52" customWidth="1"/>
    <col min="15621" max="15638" width="8.28515625" style="52" customWidth="1"/>
    <col min="15639" max="15639" width="5.140625" style="52" customWidth="1"/>
    <col min="15640" max="15872" width="11.42578125" style="52"/>
    <col min="15873" max="15873" width="4" style="52" customWidth="1"/>
    <col min="15874" max="15874" width="7.28515625" style="52" customWidth="1"/>
    <col min="15875" max="15875" width="54.42578125" style="52" customWidth="1"/>
    <col min="15876" max="15876" width="20.7109375" style="52" customWidth="1"/>
    <col min="15877" max="15894" width="8.28515625" style="52" customWidth="1"/>
    <col min="15895" max="15895" width="5.140625" style="52" customWidth="1"/>
    <col min="15896" max="16128" width="11.42578125" style="52"/>
    <col min="16129" max="16129" width="4" style="52" customWidth="1"/>
    <col min="16130" max="16130" width="7.28515625" style="52" customWidth="1"/>
    <col min="16131" max="16131" width="54.42578125" style="52" customWidth="1"/>
    <col min="16132" max="16132" width="20.7109375" style="52" customWidth="1"/>
    <col min="16133" max="16150" width="8.28515625" style="52" customWidth="1"/>
    <col min="16151" max="16151" width="5.140625" style="52" customWidth="1"/>
    <col min="16152" max="16384" width="11.42578125" style="52"/>
  </cols>
  <sheetData>
    <row r="1" spans="2:22" ht="1.5" customHeight="1" thickBot="1">
      <c r="E1" s="50"/>
      <c r="H1" s="50"/>
      <c r="K1" s="50"/>
    </row>
    <row r="2" spans="2:22" ht="6.75" hidden="1" customHeight="1" thickBot="1">
      <c r="E2" s="50"/>
      <c r="H2" s="50"/>
      <c r="K2" s="50"/>
    </row>
    <row r="3" spans="2:22" ht="6.75" hidden="1" customHeight="1" thickBot="1">
      <c r="E3" s="50"/>
      <c r="H3" s="50"/>
      <c r="K3" s="50"/>
    </row>
    <row r="4" spans="2:22" s="53" customFormat="1" ht="14.25" customHeight="1" thickTop="1">
      <c r="B4" s="349"/>
      <c r="C4" s="350"/>
      <c r="D4" s="350"/>
      <c r="E4" s="350"/>
      <c r="F4" s="350"/>
      <c r="G4" s="350"/>
      <c r="H4" s="350"/>
      <c r="I4" s="350"/>
      <c r="J4" s="350"/>
      <c r="K4" s="350"/>
      <c r="L4" s="350"/>
      <c r="M4" s="350"/>
      <c r="N4" s="350"/>
      <c r="O4" s="350"/>
      <c r="P4" s="350"/>
      <c r="Q4" s="350"/>
      <c r="R4" s="350"/>
      <c r="S4" s="350"/>
      <c r="T4" s="350"/>
      <c r="U4" s="350"/>
      <c r="V4" s="351"/>
    </row>
    <row r="5" spans="2:22" s="53" customFormat="1" ht="14.25" customHeight="1">
      <c r="B5" s="352"/>
      <c r="C5" s="353"/>
      <c r="D5" s="353"/>
      <c r="E5" s="353"/>
      <c r="F5" s="353"/>
      <c r="G5" s="353"/>
      <c r="H5" s="353"/>
      <c r="I5" s="353"/>
      <c r="J5" s="353"/>
      <c r="K5" s="353"/>
      <c r="L5" s="353"/>
      <c r="M5" s="353"/>
      <c r="N5" s="353"/>
      <c r="O5" s="353"/>
      <c r="P5" s="353"/>
      <c r="Q5" s="353"/>
      <c r="R5" s="353"/>
      <c r="S5" s="353"/>
      <c r="T5" s="353"/>
      <c r="U5" s="353"/>
      <c r="V5" s="354"/>
    </row>
    <row r="6" spans="2:22" s="53" customFormat="1" ht="14.25" customHeight="1">
      <c r="B6" s="352"/>
      <c r="C6" s="353"/>
      <c r="D6" s="353"/>
      <c r="E6" s="353"/>
      <c r="F6" s="353"/>
      <c r="G6" s="353"/>
      <c r="H6" s="353"/>
      <c r="I6" s="353"/>
      <c r="J6" s="353"/>
      <c r="K6" s="353"/>
      <c r="L6" s="353"/>
      <c r="M6" s="353"/>
      <c r="N6" s="353"/>
      <c r="O6" s="353"/>
      <c r="P6" s="353"/>
      <c r="Q6" s="353"/>
      <c r="R6" s="353"/>
      <c r="S6" s="353"/>
      <c r="T6" s="353"/>
      <c r="U6" s="353"/>
      <c r="V6" s="354"/>
    </row>
    <row r="7" spans="2:22" s="53" customFormat="1" ht="14.25" customHeight="1">
      <c r="B7" s="352"/>
      <c r="C7" s="353"/>
      <c r="D7" s="353"/>
      <c r="E7" s="353"/>
      <c r="F7" s="353"/>
      <c r="G7" s="353"/>
      <c r="H7" s="353"/>
      <c r="I7" s="353"/>
      <c r="J7" s="353"/>
      <c r="K7" s="353"/>
      <c r="L7" s="353"/>
      <c r="M7" s="353"/>
      <c r="N7" s="353"/>
      <c r="O7" s="353"/>
      <c r="P7" s="353"/>
      <c r="Q7" s="353"/>
      <c r="R7" s="353"/>
      <c r="S7" s="353"/>
      <c r="T7" s="353"/>
      <c r="U7" s="353"/>
      <c r="V7" s="354"/>
    </row>
    <row r="8" spans="2:22" s="53" customFormat="1" ht="14.25" customHeight="1">
      <c r="B8" s="54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6"/>
    </row>
    <row r="9" spans="2:22" s="53" customFormat="1" ht="14.25" customHeight="1">
      <c r="B9" s="57"/>
      <c r="C9" s="58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  <c r="R9" s="58"/>
      <c r="S9" s="58"/>
      <c r="T9" s="58"/>
      <c r="U9" s="58"/>
      <c r="V9" s="59"/>
    </row>
    <row r="10" spans="2:22" s="53" customFormat="1" ht="14.25" customHeight="1">
      <c r="B10" s="57"/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9"/>
    </row>
    <row r="11" spans="2:22" s="53" customFormat="1" ht="114" customHeight="1">
      <c r="B11" s="57"/>
      <c r="C11" s="58"/>
      <c r="D11" s="58"/>
      <c r="E11" s="58"/>
      <c r="F11" s="58"/>
      <c r="G11" s="58"/>
      <c r="H11" s="58"/>
      <c r="I11" s="58"/>
      <c r="J11" s="58"/>
      <c r="K11" s="58"/>
      <c r="L11" s="58"/>
      <c r="M11" s="58"/>
      <c r="N11" s="58"/>
      <c r="O11" s="58"/>
      <c r="P11" s="58"/>
      <c r="Q11" s="58"/>
      <c r="R11" s="58"/>
      <c r="S11" s="58"/>
      <c r="T11" s="58"/>
      <c r="U11" s="58"/>
      <c r="V11" s="59"/>
    </row>
    <row r="12" spans="2:22" s="53" customFormat="1" ht="3.75" customHeight="1" thickBot="1">
      <c r="B12" s="355"/>
      <c r="C12" s="356"/>
      <c r="D12" s="356"/>
      <c r="E12" s="356"/>
      <c r="F12" s="356"/>
      <c r="G12" s="60"/>
      <c r="H12" s="60"/>
      <c r="I12" s="60"/>
      <c r="J12" s="60"/>
      <c r="K12" s="60"/>
      <c r="L12" s="60"/>
      <c r="M12" s="60"/>
      <c r="V12" s="61"/>
    </row>
    <row r="13" spans="2:22" s="53" customFormat="1" ht="14.25" customHeight="1" thickTop="1">
      <c r="B13" s="62" t="s">
        <v>256</v>
      </c>
      <c r="C13" s="63"/>
      <c r="D13" s="64"/>
      <c r="E13" s="64"/>
      <c r="F13" s="64"/>
      <c r="G13" s="192"/>
      <c r="H13" s="192"/>
      <c r="I13" s="65"/>
      <c r="J13" s="357" t="s">
        <v>257</v>
      </c>
      <c r="K13" s="357"/>
      <c r="L13" s="66"/>
      <c r="M13" s="66"/>
      <c r="N13" s="357"/>
      <c r="O13" s="357"/>
      <c r="P13" s="67"/>
      <c r="Q13" s="358" t="s">
        <v>258</v>
      </c>
      <c r="R13" s="359"/>
      <c r="S13" s="359"/>
      <c r="T13" s="66"/>
      <c r="U13" s="357"/>
      <c r="V13" s="360"/>
    </row>
    <row r="14" spans="2:22" s="53" customFormat="1" ht="15" customHeight="1">
      <c r="B14" s="345" t="s">
        <v>259</v>
      </c>
      <c r="C14" s="346"/>
      <c r="D14" s="346"/>
      <c r="E14" s="346"/>
      <c r="F14" s="346"/>
      <c r="G14" s="346"/>
      <c r="H14" s="346"/>
      <c r="I14" s="347"/>
      <c r="J14" s="68"/>
      <c r="K14" s="361">
        <v>1542.4</v>
      </c>
      <c r="L14" s="361"/>
      <c r="M14" s="361"/>
      <c r="N14" s="69" t="s">
        <v>213</v>
      </c>
      <c r="O14" s="70"/>
      <c r="P14" s="71"/>
      <c r="Q14" s="72"/>
      <c r="R14" s="362" t="s">
        <v>260</v>
      </c>
      <c r="S14" s="362"/>
      <c r="T14" s="362"/>
      <c r="U14" s="362"/>
      <c r="V14" s="73"/>
    </row>
    <row r="15" spans="2:22" s="53" customFormat="1" ht="23.25" customHeight="1" thickBot="1">
      <c r="B15" s="345"/>
      <c r="C15" s="346"/>
      <c r="D15" s="346"/>
      <c r="E15" s="346"/>
      <c r="F15" s="346"/>
      <c r="G15" s="346"/>
      <c r="H15" s="346"/>
      <c r="I15" s="347"/>
      <c r="J15" s="74"/>
      <c r="K15" s="74"/>
      <c r="L15" s="74"/>
      <c r="M15" s="74"/>
      <c r="N15" s="75"/>
      <c r="O15" s="75"/>
      <c r="P15" s="76"/>
      <c r="Q15" s="77"/>
      <c r="R15" s="75"/>
      <c r="S15" s="75"/>
      <c r="T15" s="75"/>
      <c r="U15" s="75"/>
      <c r="V15" s="78"/>
    </row>
    <row r="16" spans="2:22" s="86" customFormat="1" ht="12.75" customHeight="1">
      <c r="B16" s="79"/>
      <c r="C16" s="80"/>
      <c r="D16" s="81"/>
      <c r="E16" s="81"/>
      <c r="F16" s="81"/>
      <c r="G16" s="191"/>
      <c r="H16" s="191"/>
      <c r="I16" s="82"/>
      <c r="J16" s="83" t="s">
        <v>261</v>
      </c>
      <c r="K16" s="83"/>
      <c r="L16" s="84"/>
      <c r="M16" s="84"/>
      <c r="N16" s="363"/>
      <c r="O16" s="363"/>
      <c r="P16" s="85"/>
      <c r="Q16" s="364" t="s">
        <v>262</v>
      </c>
      <c r="R16" s="363"/>
      <c r="S16" s="363"/>
      <c r="T16" s="363"/>
      <c r="U16" s="363"/>
      <c r="V16" s="365"/>
    </row>
    <row r="17" spans="2:22" s="86" customFormat="1" ht="16.5" customHeight="1">
      <c r="B17" s="345"/>
      <c r="C17" s="346"/>
      <c r="D17" s="346"/>
      <c r="E17" s="346"/>
      <c r="F17" s="346"/>
      <c r="G17" s="346"/>
      <c r="H17" s="346"/>
      <c r="I17" s="347"/>
      <c r="J17" s="87"/>
      <c r="K17" s="348">
        <f>SUM(D23:D41)</f>
        <v>438903.36029999994</v>
      </c>
      <c r="L17" s="348"/>
      <c r="M17" s="348"/>
      <c r="N17" s="348"/>
      <c r="O17" s="348"/>
      <c r="P17" s="88"/>
      <c r="Q17" s="330">
        <v>44835</v>
      </c>
      <c r="R17" s="331"/>
      <c r="S17" s="331"/>
      <c r="T17" s="331"/>
      <c r="U17" s="331"/>
      <c r="V17" s="332"/>
    </row>
    <row r="18" spans="2:22" s="86" customFormat="1" ht="12" customHeight="1">
      <c r="B18" s="345"/>
      <c r="C18" s="346"/>
      <c r="D18" s="346"/>
      <c r="E18" s="346"/>
      <c r="F18" s="346"/>
      <c r="G18" s="346"/>
      <c r="H18" s="346"/>
      <c r="I18" s="347"/>
      <c r="J18" s="89"/>
      <c r="K18" s="348"/>
      <c r="L18" s="348"/>
      <c r="M18" s="348"/>
      <c r="N18" s="348"/>
      <c r="O18" s="348"/>
      <c r="P18" s="88"/>
      <c r="Q18" s="330"/>
      <c r="R18" s="331"/>
      <c r="S18" s="331"/>
      <c r="T18" s="331"/>
      <c r="U18" s="331"/>
      <c r="V18" s="332"/>
    </row>
    <row r="19" spans="2:22" s="86" customFormat="1" ht="9" customHeight="1" thickBot="1">
      <c r="B19" s="333"/>
      <c r="C19" s="334"/>
      <c r="D19" s="334"/>
      <c r="E19" s="334"/>
      <c r="F19" s="334"/>
      <c r="G19" s="334"/>
      <c r="H19" s="334"/>
      <c r="I19" s="335"/>
      <c r="J19" s="90"/>
      <c r="K19" s="90"/>
      <c r="L19" s="90"/>
      <c r="M19" s="90"/>
      <c r="N19" s="91"/>
      <c r="O19" s="91"/>
      <c r="P19" s="92"/>
      <c r="Q19" s="93"/>
      <c r="R19" s="91"/>
      <c r="S19" s="91"/>
      <c r="T19" s="91"/>
      <c r="U19" s="91"/>
      <c r="V19" s="94"/>
    </row>
    <row r="20" spans="2:22" s="86" customFormat="1" ht="18.75" customHeight="1" thickTop="1" thickBot="1">
      <c r="B20" s="95"/>
      <c r="C20" s="96"/>
      <c r="D20" s="96"/>
      <c r="E20" s="97"/>
      <c r="F20" s="98"/>
      <c r="G20" s="98"/>
      <c r="H20" s="97"/>
      <c r="I20" s="98"/>
      <c r="J20" s="98"/>
      <c r="K20" s="97"/>
      <c r="L20" s="98"/>
      <c r="M20" s="98"/>
      <c r="N20" s="99"/>
      <c r="O20" s="99"/>
      <c r="P20" s="100"/>
      <c r="Q20" s="99"/>
      <c r="R20" s="99"/>
      <c r="S20" s="99"/>
      <c r="T20" s="99"/>
      <c r="U20" s="99"/>
      <c r="V20" s="99"/>
    </row>
    <row r="21" spans="2:22" s="86" customFormat="1" ht="18" customHeight="1">
      <c r="B21" s="336" t="s">
        <v>263</v>
      </c>
      <c r="C21" s="338" t="s">
        <v>264</v>
      </c>
      <c r="D21" s="340" t="s">
        <v>265</v>
      </c>
      <c r="E21" s="342" t="s">
        <v>266</v>
      </c>
      <c r="F21" s="343"/>
      <c r="G21" s="344"/>
      <c r="H21" s="342" t="s">
        <v>267</v>
      </c>
      <c r="I21" s="343"/>
      <c r="J21" s="344"/>
      <c r="K21" s="342" t="s">
        <v>268</v>
      </c>
      <c r="L21" s="343"/>
      <c r="M21" s="344"/>
      <c r="N21" s="342" t="s">
        <v>269</v>
      </c>
      <c r="O21" s="343"/>
      <c r="P21" s="344"/>
      <c r="Q21" s="342" t="s">
        <v>270</v>
      </c>
      <c r="R21" s="343"/>
      <c r="S21" s="344"/>
      <c r="T21" s="342" t="s">
        <v>271</v>
      </c>
      <c r="U21" s="343"/>
      <c r="V21" s="344"/>
    </row>
    <row r="22" spans="2:22" s="86" customFormat="1" ht="18" customHeight="1" thickBot="1">
      <c r="B22" s="337"/>
      <c r="C22" s="339"/>
      <c r="D22" s="341"/>
      <c r="E22" s="101">
        <v>10</v>
      </c>
      <c r="F22" s="102">
        <v>20</v>
      </c>
      <c r="G22" s="103">
        <v>30</v>
      </c>
      <c r="H22" s="101">
        <v>10</v>
      </c>
      <c r="I22" s="102">
        <v>20</v>
      </c>
      <c r="J22" s="103">
        <v>30</v>
      </c>
      <c r="K22" s="101">
        <v>10</v>
      </c>
      <c r="L22" s="102">
        <v>20</v>
      </c>
      <c r="M22" s="103">
        <v>30</v>
      </c>
      <c r="N22" s="101">
        <v>10</v>
      </c>
      <c r="O22" s="102">
        <v>20</v>
      </c>
      <c r="P22" s="103">
        <v>30</v>
      </c>
      <c r="Q22" s="101">
        <v>10</v>
      </c>
      <c r="R22" s="102">
        <v>20</v>
      </c>
      <c r="S22" s="103">
        <v>30</v>
      </c>
      <c r="T22" s="101">
        <v>10</v>
      </c>
      <c r="U22" s="102">
        <v>20</v>
      </c>
      <c r="V22" s="103">
        <v>30</v>
      </c>
    </row>
    <row r="23" spans="2:22" s="86" customFormat="1" ht="18" customHeight="1">
      <c r="B23" s="326">
        <v>1</v>
      </c>
      <c r="C23" s="327" t="str">
        <f>'PLANILHA ORÇAMENTÁRIA'!B9</f>
        <v>SERVIÇOS PRELIMINARES</v>
      </c>
      <c r="D23" s="328">
        <f>'PLANILHA ORÇAMENTÁRIA'!J9</f>
        <v>3326.91</v>
      </c>
      <c r="E23" s="151"/>
      <c r="F23" s="148">
        <v>1</v>
      </c>
      <c r="G23" s="157"/>
      <c r="H23" s="164"/>
      <c r="I23" s="149"/>
      <c r="J23" s="150"/>
      <c r="K23" s="151"/>
      <c r="L23" s="148"/>
      <c r="M23" s="149"/>
      <c r="N23" s="147"/>
      <c r="O23" s="148"/>
      <c r="P23" s="149"/>
      <c r="Q23" s="147"/>
      <c r="R23" s="149"/>
      <c r="S23" s="149"/>
      <c r="T23" s="147"/>
      <c r="U23" s="149"/>
      <c r="V23" s="150"/>
    </row>
    <row r="24" spans="2:22" s="86" customFormat="1" ht="18" customHeight="1">
      <c r="B24" s="320"/>
      <c r="C24" s="322"/>
      <c r="D24" s="324"/>
      <c r="E24" s="152"/>
      <c r="F24" s="108"/>
      <c r="G24" s="158"/>
      <c r="H24" s="165"/>
      <c r="I24" s="106"/>
      <c r="J24" s="107"/>
      <c r="K24" s="162"/>
      <c r="L24" s="105"/>
      <c r="M24" s="106"/>
      <c r="N24" s="109"/>
      <c r="O24" s="105"/>
      <c r="P24" s="106"/>
      <c r="Q24" s="109"/>
      <c r="R24" s="106"/>
      <c r="S24" s="106"/>
      <c r="T24" s="109"/>
      <c r="U24" s="106"/>
      <c r="V24" s="107"/>
    </row>
    <row r="25" spans="2:22" s="110" customFormat="1" ht="15" customHeight="1">
      <c r="B25" s="320">
        <v>2</v>
      </c>
      <c r="C25" s="329" t="str">
        <f>'PLANILHA ORÇAMENTÁRIA'!B13</f>
        <v>RETIRADAS E DEMOLIÇÕES</v>
      </c>
      <c r="D25" s="324">
        <f>'PLANILHA ORÇAMENTÁRIA'!J13</f>
        <v>1536.9024999999999</v>
      </c>
      <c r="E25" s="153"/>
      <c r="F25" s="105">
        <v>1</v>
      </c>
      <c r="G25" s="159"/>
      <c r="H25" s="166"/>
      <c r="I25" s="105"/>
      <c r="J25" s="107"/>
      <c r="K25" s="153"/>
      <c r="L25" s="105"/>
      <c r="M25" s="106"/>
      <c r="N25" s="104"/>
      <c r="O25" s="105"/>
      <c r="P25" s="106"/>
      <c r="Q25" s="104"/>
      <c r="R25" s="106"/>
      <c r="S25" s="106"/>
      <c r="T25" s="104"/>
      <c r="U25" s="106"/>
      <c r="V25" s="107"/>
    </row>
    <row r="26" spans="2:22" s="110" customFormat="1" ht="15" customHeight="1">
      <c r="B26" s="320"/>
      <c r="C26" s="322"/>
      <c r="D26" s="324"/>
      <c r="E26" s="152"/>
      <c r="F26" s="108"/>
      <c r="G26" s="158"/>
      <c r="H26" s="167"/>
      <c r="I26" s="106"/>
      <c r="J26" s="107"/>
      <c r="K26" s="162"/>
      <c r="L26" s="105"/>
      <c r="M26" s="106"/>
      <c r="N26" s="109"/>
      <c r="O26" s="105"/>
      <c r="P26" s="106"/>
      <c r="Q26" s="109"/>
      <c r="R26" s="106"/>
      <c r="S26" s="106"/>
      <c r="T26" s="109"/>
      <c r="U26" s="106"/>
      <c r="V26" s="107"/>
    </row>
    <row r="27" spans="2:22" s="110" customFormat="1" ht="15" customHeight="1">
      <c r="B27" s="320">
        <v>3</v>
      </c>
      <c r="C27" s="322" t="str">
        <f>'PLANILHA ORÇAMENTÁRIA'!B19</f>
        <v>RECOMPOSIÇÕES CIVIS</v>
      </c>
      <c r="D27" s="324">
        <f>'PLANILHA ORÇAMENTÁRIA'!J19</f>
        <v>3322.0695000000001</v>
      </c>
      <c r="E27" s="153"/>
      <c r="F27" s="105">
        <v>1</v>
      </c>
      <c r="G27" s="159"/>
      <c r="H27" s="166"/>
      <c r="I27" s="105"/>
      <c r="J27" s="107"/>
      <c r="K27" s="153"/>
      <c r="L27" s="105"/>
      <c r="M27" s="106"/>
      <c r="N27" s="104"/>
      <c r="O27" s="105"/>
      <c r="P27" s="106"/>
      <c r="Q27" s="104"/>
      <c r="R27" s="106"/>
      <c r="S27" s="106"/>
      <c r="T27" s="104"/>
      <c r="U27" s="106"/>
      <c r="V27" s="107"/>
    </row>
    <row r="28" spans="2:22" s="110" customFormat="1" ht="15" customHeight="1">
      <c r="B28" s="320"/>
      <c r="C28" s="322"/>
      <c r="D28" s="324"/>
      <c r="E28" s="152"/>
      <c r="F28" s="108"/>
      <c r="G28" s="158"/>
      <c r="H28" s="165"/>
      <c r="I28" s="111"/>
      <c r="J28" s="107"/>
      <c r="K28" s="162"/>
      <c r="L28" s="106"/>
      <c r="M28" s="106"/>
      <c r="N28" s="109"/>
      <c r="O28" s="105"/>
      <c r="P28" s="106"/>
      <c r="Q28" s="109"/>
      <c r="R28" s="106"/>
      <c r="S28" s="106"/>
      <c r="T28" s="109"/>
      <c r="U28" s="106"/>
      <c r="V28" s="107"/>
    </row>
    <row r="29" spans="2:22" s="110" customFormat="1" ht="15" customHeight="1">
      <c r="B29" s="320">
        <v>4</v>
      </c>
      <c r="C29" s="322" t="str">
        <f>'PLANILHA ORÇAMENTÁRIA'!B23</f>
        <v>EXECUÇÕES CIVIS</v>
      </c>
      <c r="D29" s="324">
        <f>'PLANILHA ORÇAMENTÁRIA'!J23</f>
        <v>9913.3355999999985</v>
      </c>
      <c r="E29" s="153"/>
      <c r="F29" s="105">
        <v>1</v>
      </c>
      <c r="G29" s="159"/>
      <c r="H29" s="166"/>
      <c r="I29" s="105"/>
      <c r="J29" s="107"/>
      <c r="K29" s="153"/>
      <c r="L29" s="105"/>
      <c r="M29" s="106"/>
      <c r="N29" s="104"/>
      <c r="O29" s="105"/>
      <c r="P29" s="106"/>
      <c r="Q29" s="104"/>
      <c r="R29" s="106"/>
      <c r="S29" s="106"/>
      <c r="T29" s="104"/>
      <c r="U29" s="106"/>
      <c r="V29" s="107"/>
    </row>
    <row r="30" spans="2:22" s="110" customFormat="1" ht="15" customHeight="1">
      <c r="B30" s="320"/>
      <c r="C30" s="322"/>
      <c r="D30" s="324"/>
      <c r="E30" s="152"/>
      <c r="F30" s="108"/>
      <c r="G30" s="158"/>
      <c r="H30" s="165"/>
      <c r="I30" s="106"/>
      <c r="J30" s="168"/>
      <c r="K30" s="162"/>
      <c r="L30" s="105"/>
      <c r="M30" s="105"/>
      <c r="N30" s="105"/>
      <c r="O30" s="105"/>
      <c r="P30" s="106"/>
      <c r="Q30" s="109"/>
      <c r="R30" s="106"/>
      <c r="S30" s="106"/>
      <c r="T30" s="109"/>
      <c r="U30" s="106"/>
      <c r="V30" s="107"/>
    </row>
    <row r="31" spans="2:22" s="110" customFormat="1" ht="15" customHeight="1">
      <c r="B31" s="320">
        <v>5</v>
      </c>
      <c r="C31" s="322" t="str">
        <f>'PLANILHA ORÇAMENTÁRIA'!B45</f>
        <v>SISTEMAS DE PREVENÇÃO E COMBATE A INCÊNDIO</v>
      </c>
      <c r="D31" s="324">
        <f>'PLANILHA ORÇAMENTÁRIA'!J45</f>
        <v>80494.675000000017</v>
      </c>
      <c r="E31" s="153"/>
      <c r="F31" s="105">
        <v>1</v>
      </c>
      <c r="G31" s="159"/>
      <c r="H31" s="166"/>
      <c r="I31" s="105"/>
      <c r="J31" s="107"/>
      <c r="K31" s="153"/>
      <c r="L31" s="105"/>
      <c r="M31" s="106"/>
      <c r="N31" s="104"/>
      <c r="O31" s="105"/>
      <c r="P31" s="106"/>
      <c r="Q31" s="104"/>
      <c r="R31" s="106"/>
      <c r="S31" s="106"/>
      <c r="T31" s="104"/>
      <c r="U31" s="106"/>
      <c r="V31" s="107"/>
    </row>
    <row r="32" spans="2:22" s="110" customFormat="1" ht="15" customHeight="1">
      <c r="B32" s="320"/>
      <c r="C32" s="322"/>
      <c r="D32" s="324"/>
      <c r="E32" s="152"/>
      <c r="F32" s="108"/>
      <c r="G32" s="158"/>
      <c r="H32" s="165"/>
      <c r="I32" s="106"/>
      <c r="J32" s="107"/>
      <c r="K32" s="162"/>
      <c r="L32" s="105"/>
      <c r="M32" s="106"/>
      <c r="N32" s="109"/>
      <c r="O32" s="105"/>
      <c r="P32" s="106"/>
      <c r="Q32" s="109"/>
      <c r="R32" s="106"/>
      <c r="S32" s="106"/>
      <c r="T32" s="109"/>
      <c r="U32" s="106"/>
      <c r="V32" s="107"/>
    </row>
    <row r="33" spans="1:23" s="110" customFormat="1" ht="15" customHeight="1">
      <c r="B33" s="320">
        <v>6</v>
      </c>
      <c r="C33" s="322" t="str">
        <f>'PLANILHA ORÇAMENTÁRIA'!B69</f>
        <v>INSTALAÇÕES ELÉTRICAS PARA INCÊNDIO</v>
      </c>
      <c r="D33" s="324">
        <f>'PLANILHA ORÇAMENTÁRIA'!J69</f>
        <v>39282.833200000001</v>
      </c>
      <c r="E33" s="154"/>
      <c r="F33" s="146"/>
      <c r="G33" s="160"/>
      <c r="H33" s="166"/>
      <c r="I33" s="105">
        <v>1</v>
      </c>
      <c r="J33" s="107"/>
      <c r="K33" s="153"/>
      <c r="L33" s="105"/>
      <c r="M33" s="106"/>
      <c r="N33" s="104"/>
      <c r="O33" s="105"/>
      <c r="P33" s="106"/>
      <c r="Q33" s="104"/>
      <c r="R33" s="106"/>
      <c r="S33" s="106"/>
      <c r="T33" s="104"/>
      <c r="U33" s="106"/>
      <c r="V33" s="107"/>
    </row>
    <row r="34" spans="1:23" s="110" customFormat="1" ht="15" customHeight="1">
      <c r="B34" s="320"/>
      <c r="C34" s="322"/>
      <c r="D34" s="324"/>
      <c r="E34" s="154"/>
      <c r="F34" s="146"/>
      <c r="G34" s="160"/>
      <c r="H34" s="169"/>
      <c r="I34" s="108"/>
      <c r="J34" s="170"/>
      <c r="K34" s="162"/>
      <c r="L34" s="105"/>
      <c r="M34" s="106"/>
      <c r="N34" s="109"/>
      <c r="O34" s="105"/>
      <c r="P34" s="106"/>
      <c r="Q34" s="109"/>
      <c r="R34" s="106"/>
      <c r="S34" s="106"/>
      <c r="T34" s="109"/>
      <c r="U34" s="106"/>
      <c r="V34" s="107"/>
    </row>
    <row r="35" spans="1:23" s="110" customFormat="1" ht="15" customHeight="1">
      <c r="B35" s="320">
        <v>7</v>
      </c>
      <c r="C35" s="322" t="str">
        <f>'PLANILHA ORÇAMENTÁRIA'!B94</f>
        <v>RESERVATÓRIO APOIADO</v>
      </c>
      <c r="D35" s="324">
        <f>'PLANILHA ORÇAMENTÁRIA'!J94</f>
        <v>18919.719499999999</v>
      </c>
      <c r="E35" s="153"/>
      <c r="F35" s="106"/>
      <c r="G35" s="159"/>
      <c r="H35" s="166"/>
      <c r="I35" s="105">
        <v>1</v>
      </c>
      <c r="J35" s="107"/>
      <c r="K35" s="153"/>
      <c r="L35" s="105"/>
      <c r="M35" s="106"/>
      <c r="N35" s="104"/>
      <c r="O35" s="105"/>
      <c r="P35" s="106"/>
      <c r="Q35" s="104"/>
      <c r="R35" s="105"/>
      <c r="S35" s="106"/>
      <c r="T35" s="104"/>
      <c r="U35" s="106"/>
      <c r="V35" s="107"/>
    </row>
    <row r="36" spans="1:23" s="110" customFormat="1" ht="15" customHeight="1">
      <c r="B36" s="320"/>
      <c r="C36" s="322"/>
      <c r="D36" s="324"/>
      <c r="E36" s="155"/>
      <c r="F36" s="111"/>
      <c r="G36" s="159"/>
      <c r="H36" s="169"/>
      <c r="I36" s="108"/>
      <c r="J36" s="170"/>
      <c r="K36" s="162"/>
      <c r="L36" s="105"/>
      <c r="M36" s="106"/>
      <c r="N36" s="109"/>
      <c r="O36" s="105"/>
      <c r="P36" s="106"/>
      <c r="Q36" s="109"/>
      <c r="R36" s="105"/>
      <c r="S36" s="106"/>
      <c r="T36" s="109"/>
      <c r="U36" s="106"/>
      <c r="V36" s="107"/>
    </row>
    <row r="37" spans="1:23" s="110" customFormat="1" ht="15" customHeight="1">
      <c r="B37" s="320">
        <v>8</v>
      </c>
      <c r="C37" s="322" t="str">
        <f>'PLANILHA ORÇAMENTÁRIA'!B107</f>
        <v>GERAL</v>
      </c>
      <c r="D37" s="324">
        <f>'PLANILHA ORÇAMENTÁRIA'!J107</f>
        <v>268545.68499999994</v>
      </c>
      <c r="E37" s="155"/>
      <c r="F37" s="111"/>
      <c r="G37" s="159"/>
      <c r="H37" s="166"/>
      <c r="I37" s="105">
        <v>1</v>
      </c>
      <c r="J37" s="107"/>
      <c r="K37" s="153"/>
      <c r="L37" s="105"/>
      <c r="M37" s="106"/>
      <c r="N37" s="104"/>
      <c r="O37" s="105"/>
      <c r="P37" s="106"/>
      <c r="Q37" s="104"/>
      <c r="R37" s="105"/>
      <c r="S37" s="106"/>
      <c r="T37" s="104"/>
      <c r="U37" s="105"/>
      <c r="V37" s="107"/>
    </row>
    <row r="38" spans="1:23" s="194" customFormat="1" ht="15" customHeight="1">
      <c r="B38" s="320"/>
      <c r="C38" s="322"/>
      <c r="D38" s="324"/>
      <c r="E38" s="155"/>
      <c r="F38" s="111"/>
      <c r="G38" s="159"/>
      <c r="H38" s="169"/>
      <c r="I38" s="108"/>
      <c r="J38" s="170"/>
      <c r="K38" s="162"/>
      <c r="L38" s="105"/>
      <c r="M38" s="106"/>
      <c r="N38" s="109"/>
      <c r="O38" s="105"/>
      <c r="P38" s="106"/>
      <c r="Q38" s="109"/>
      <c r="R38" s="105"/>
      <c r="S38" s="105"/>
      <c r="T38" s="105"/>
      <c r="U38" s="105"/>
      <c r="V38" s="107"/>
    </row>
    <row r="39" spans="1:23" s="110" customFormat="1" ht="15" customHeight="1">
      <c r="B39" s="320">
        <v>9</v>
      </c>
      <c r="C39" s="322" t="str">
        <f>'PLANILHA ORÇAMENTÁRIA'!B123</f>
        <v>DOCUMENTAÇÕES</v>
      </c>
      <c r="D39" s="324">
        <f>'PLANILHA ORÇAMENTÁRIA'!J123</f>
        <v>13561.23</v>
      </c>
      <c r="E39" s="155"/>
      <c r="F39" s="111"/>
      <c r="G39" s="159"/>
      <c r="H39" s="166"/>
      <c r="I39" s="105">
        <v>1</v>
      </c>
      <c r="J39" s="107"/>
      <c r="K39" s="153"/>
      <c r="L39" s="105"/>
      <c r="M39" s="106"/>
      <c r="N39" s="104"/>
      <c r="O39" s="105"/>
      <c r="P39" s="106"/>
      <c r="Q39" s="104"/>
      <c r="R39" s="105"/>
      <c r="S39" s="106"/>
      <c r="T39" s="104"/>
      <c r="U39" s="105"/>
      <c r="V39" s="107"/>
    </row>
    <row r="40" spans="1:23" s="110" customFormat="1" ht="15" customHeight="1" thickBot="1">
      <c r="B40" s="321"/>
      <c r="C40" s="323"/>
      <c r="D40" s="325"/>
      <c r="E40" s="156"/>
      <c r="F40" s="112"/>
      <c r="G40" s="161"/>
      <c r="H40" s="171"/>
      <c r="I40" s="114"/>
      <c r="J40" s="172"/>
      <c r="K40" s="163"/>
      <c r="L40" s="116"/>
      <c r="M40" s="113"/>
      <c r="N40" s="115"/>
      <c r="O40" s="116"/>
      <c r="P40" s="113"/>
      <c r="Q40" s="115"/>
      <c r="R40" s="116"/>
      <c r="S40" s="116"/>
      <c r="T40" s="116"/>
      <c r="U40" s="116"/>
      <c r="V40" s="117"/>
    </row>
    <row r="41" spans="1:23" s="110" customFormat="1" ht="8.25" customHeight="1" thickBot="1">
      <c r="A41" s="118"/>
      <c r="B41" s="119"/>
      <c r="C41" s="119"/>
      <c r="D41" s="120"/>
      <c r="E41" s="121"/>
      <c r="F41" s="122"/>
      <c r="G41" s="122"/>
      <c r="H41" s="121"/>
      <c r="I41" s="122"/>
      <c r="J41" s="122"/>
      <c r="K41" s="121"/>
      <c r="L41" s="122"/>
      <c r="M41" s="122"/>
      <c r="N41" s="121"/>
      <c r="O41" s="123"/>
      <c r="P41" s="122"/>
      <c r="Q41" s="121"/>
      <c r="R41" s="122"/>
      <c r="S41" s="122"/>
      <c r="T41" s="121"/>
      <c r="U41" s="122"/>
      <c r="V41" s="122"/>
    </row>
    <row r="42" spans="1:23" s="110" customFormat="1" ht="21.75" customHeight="1" thickTop="1">
      <c r="A42" s="118"/>
      <c r="B42" s="317" t="s">
        <v>272</v>
      </c>
      <c r="C42" s="318"/>
      <c r="D42" s="319"/>
      <c r="E42" s="308">
        <f>(+F23*D23+F25*D25+F27*D27+F29*D29+F31*D31+F33*D33++F35*D35+F37*D37)</f>
        <v>98593.892600000021</v>
      </c>
      <c r="F42" s="309"/>
      <c r="G42" s="310"/>
      <c r="H42" s="308">
        <f>(+I25*D$25+I27*D$27+I29*D$29+I31*D$31+I39*D39+I33*D$33+I35*D35+I37*D37)*(1+CRONOGRAMA!H84)</f>
        <v>340309.46769999992</v>
      </c>
      <c r="I42" s="309"/>
      <c r="J42" s="310"/>
      <c r="K42" s="308"/>
      <c r="L42" s="309"/>
      <c r="M42" s="310"/>
      <c r="N42" s="308"/>
      <c r="O42" s="309"/>
      <c r="P42" s="310"/>
      <c r="Q42" s="308"/>
      <c r="R42" s="309"/>
      <c r="S42" s="310"/>
      <c r="T42" s="308"/>
      <c r="U42" s="309"/>
      <c r="V42" s="310"/>
    </row>
    <row r="43" spans="1:23" s="110" customFormat="1" ht="21.75" customHeight="1">
      <c r="A43" s="118"/>
      <c r="B43" s="311" t="s">
        <v>273</v>
      </c>
      <c r="C43" s="312"/>
      <c r="D43" s="313"/>
      <c r="E43" s="314">
        <f>+E42/K17</f>
        <v>0.22463690533745051</v>
      </c>
      <c r="F43" s="315"/>
      <c r="G43" s="316"/>
      <c r="H43" s="314">
        <f>+H42/K17</f>
        <v>0.77536309466254949</v>
      </c>
      <c r="I43" s="315"/>
      <c r="J43" s="316"/>
      <c r="K43" s="314"/>
      <c r="L43" s="315"/>
      <c r="M43" s="316"/>
      <c r="N43" s="314"/>
      <c r="O43" s="315"/>
      <c r="P43" s="316"/>
      <c r="Q43" s="314"/>
      <c r="R43" s="315"/>
      <c r="S43" s="316"/>
      <c r="T43" s="314"/>
      <c r="U43" s="315"/>
      <c r="V43" s="316"/>
    </row>
    <row r="44" spans="1:23" s="110" customFormat="1" ht="21.75" customHeight="1">
      <c r="A44" s="118"/>
      <c r="B44" s="305" t="s">
        <v>274</v>
      </c>
      <c r="C44" s="306"/>
      <c r="D44" s="307"/>
      <c r="E44" s="299">
        <f>+E42</f>
        <v>98593.892600000021</v>
      </c>
      <c r="F44" s="300"/>
      <c r="G44" s="301"/>
      <c r="H44" s="299">
        <f>+E42+H42</f>
        <v>438903.36029999994</v>
      </c>
      <c r="I44" s="300"/>
      <c r="J44" s="301"/>
      <c r="K44" s="299"/>
      <c r="L44" s="300"/>
      <c r="M44" s="301"/>
      <c r="N44" s="299"/>
      <c r="O44" s="300"/>
      <c r="P44" s="301"/>
      <c r="Q44" s="299"/>
      <c r="R44" s="300"/>
      <c r="S44" s="301"/>
      <c r="T44" s="299"/>
      <c r="U44" s="300"/>
      <c r="V44" s="301"/>
    </row>
    <row r="45" spans="1:23" s="110" customFormat="1" ht="21.75" customHeight="1" thickBot="1">
      <c r="A45" s="118"/>
      <c r="B45" s="302" t="s">
        <v>275</v>
      </c>
      <c r="C45" s="303"/>
      <c r="D45" s="304"/>
      <c r="E45" s="296">
        <f>+E43</f>
        <v>0.22463690533745051</v>
      </c>
      <c r="F45" s="297"/>
      <c r="G45" s="298"/>
      <c r="H45" s="296">
        <f>+H43+E43</f>
        <v>1</v>
      </c>
      <c r="I45" s="297"/>
      <c r="J45" s="298"/>
      <c r="K45" s="296"/>
      <c r="L45" s="297"/>
      <c r="M45" s="298"/>
      <c r="N45" s="296"/>
      <c r="O45" s="297"/>
      <c r="P45" s="298"/>
      <c r="Q45" s="296"/>
      <c r="R45" s="297"/>
      <c r="S45" s="298"/>
      <c r="T45" s="296"/>
      <c r="U45" s="297"/>
      <c r="V45" s="298"/>
      <c r="W45" s="124"/>
    </row>
    <row r="46" spans="1:23" ht="12" thickTop="1">
      <c r="B46" s="125"/>
      <c r="C46" s="126"/>
      <c r="D46" s="126"/>
      <c r="E46" s="127"/>
      <c r="F46" s="128"/>
      <c r="G46" s="128"/>
      <c r="H46" s="127"/>
      <c r="I46" s="128"/>
      <c r="J46" s="128"/>
      <c r="K46" s="127"/>
      <c r="L46" s="128"/>
      <c r="M46" s="128"/>
      <c r="N46" s="129"/>
      <c r="O46" s="129"/>
      <c r="P46" s="129"/>
      <c r="Q46" s="129"/>
      <c r="R46" s="129"/>
      <c r="S46" s="129"/>
      <c r="T46" s="129"/>
      <c r="U46" s="129"/>
      <c r="V46" s="129"/>
    </row>
    <row r="47" spans="1:23" ht="15">
      <c r="B47" s="125"/>
      <c r="C47" s="126"/>
      <c r="D47" s="126"/>
      <c r="E47" s="127"/>
      <c r="F47" s="128"/>
      <c r="G47" s="128"/>
      <c r="H47" s="127"/>
      <c r="I47" s="128"/>
      <c r="J47" s="128"/>
      <c r="K47" s="127"/>
      <c r="L47" s="128"/>
      <c r="M47" s="128"/>
      <c r="N47" s="129"/>
      <c r="O47" s="129"/>
      <c r="P47" s="129"/>
      <c r="Q47" s="129"/>
      <c r="R47" s="129"/>
      <c r="S47" s="129"/>
      <c r="T47" s="130"/>
      <c r="U47" s="129"/>
      <c r="V47" s="129"/>
    </row>
    <row r="48" spans="1:23" ht="20.25">
      <c r="B48" s="125"/>
      <c r="C48" s="132" t="s">
        <v>383</v>
      </c>
      <c r="D48" s="131"/>
      <c r="E48" s="127"/>
      <c r="F48" s="128"/>
      <c r="G48" s="128"/>
      <c r="H48" s="127"/>
      <c r="I48" s="128"/>
      <c r="J48" s="255"/>
      <c r="K48" s="255"/>
      <c r="L48" s="255"/>
      <c r="M48" s="255"/>
      <c r="N48" s="129"/>
      <c r="O48" s="129"/>
      <c r="P48" s="129"/>
      <c r="Q48" s="129"/>
      <c r="R48" s="129"/>
      <c r="S48" s="129"/>
      <c r="T48" s="133"/>
      <c r="U48" s="129"/>
      <c r="V48" s="129"/>
    </row>
    <row r="49" spans="2:25">
      <c r="B49" s="125"/>
      <c r="C49" s="126"/>
      <c r="D49" s="126"/>
      <c r="E49" s="127"/>
      <c r="F49" s="128"/>
      <c r="G49" s="128"/>
      <c r="H49" s="127"/>
      <c r="I49" s="128"/>
      <c r="J49" s="128"/>
      <c r="K49" s="127"/>
      <c r="L49" s="128"/>
      <c r="M49" s="128"/>
      <c r="N49" s="129"/>
      <c r="O49" s="129"/>
      <c r="P49" s="129"/>
      <c r="Q49" s="129"/>
      <c r="R49" s="129"/>
      <c r="S49" s="129"/>
      <c r="T49" s="134"/>
      <c r="U49" s="129"/>
      <c r="V49" s="129"/>
    </row>
    <row r="50" spans="2:25">
      <c r="B50" s="125"/>
      <c r="C50" s="126"/>
      <c r="D50" s="126"/>
      <c r="E50" s="127"/>
      <c r="F50" s="128"/>
      <c r="G50" s="128"/>
      <c r="H50" s="127"/>
      <c r="I50" s="128"/>
      <c r="J50" s="128"/>
      <c r="K50" s="127"/>
      <c r="L50" s="128"/>
      <c r="M50" s="128"/>
      <c r="N50" s="129"/>
      <c r="O50" s="129"/>
      <c r="P50" s="129"/>
      <c r="Q50" s="129"/>
      <c r="R50" s="129"/>
      <c r="S50" s="129"/>
      <c r="T50" s="134"/>
      <c r="U50" s="129"/>
      <c r="V50" s="129"/>
    </row>
    <row r="51" spans="2:25">
      <c r="B51" s="125"/>
      <c r="C51" s="126"/>
      <c r="D51" s="126"/>
      <c r="E51" s="127"/>
      <c r="F51" s="128"/>
      <c r="G51" s="128"/>
      <c r="H51" s="127"/>
      <c r="I51" s="128"/>
      <c r="J51" s="128"/>
      <c r="K51" s="127"/>
      <c r="L51" s="128"/>
      <c r="M51" s="128"/>
      <c r="N51" s="129"/>
      <c r="O51" s="129"/>
      <c r="P51" s="129"/>
      <c r="Q51" s="129"/>
      <c r="R51" s="129"/>
      <c r="S51" s="129"/>
      <c r="T51" s="126"/>
      <c r="U51" s="129"/>
      <c r="V51" s="129"/>
    </row>
    <row r="52" spans="2:25" ht="19.5" customHeight="1">
      <c r="B52" s="125"/>
      <c r="C52" s="126"/>
      <c r="D52" s="126"/>
      <c r="E52" s="127"/>
      <c r="F52" s="128"/>
      <c r="G52" s="128"/>
      <c r="H52" s="127"/>
      <c r="I52" s="128"/>
      <c r="J52" s="128"/>
      <c r="K52" s="127"/>
      <c r="L52" s="128"/>
      <c r="M52" s="128"/>
      <c r="N52" s="129"/>
      <c r="O52" s="129"/>
      <c r="P52" s="129"/>
      <c r="R52" s="129"/>
      <c r="S52" s="129"/>
      <c r="T52" s="200"/>
      <c r="U52" s="200"/>
      <c r="V52" s="200"/>
    </row>
    <row r="53" spans="2:25" ht="25.5" customHeight="1">
      <c r="B53" s="125"/>
      <c r="C53" s="126"/>
      <c r="D53" s="126"/>
      <c r="E53" s="127"/>
      <c r="F53" s="128"/>
      <c r="G53" s="128"/>
      <c r="H53" s="127"/>
      <c r="I53" s="128"/>
      <c r="J53" s="128"/>
      <c r="K53" s="127"/>
      <c r="L53" s="294" t="s">
        <v>245</v>
      </c>
      <c r="M53" s="294"/>
      <c r="N53" s="294"/>
      <c r="O53" s="294"/>
      <c r="P53" s="294"/>
      <c r="Q53" s="294"/>
      <c r="R53" s="294"/>
      <c r="S53" s="294"/>
      <c r="T53" s="294"/>
      <c r="U53" s="294"/>
      <c r="V53" s="294"/>
    </row>
    <row r="54" spans="2:25" ht="23.25" customHeight="1">
      <c r="B54" s="125"/>
      <c r="C54" s="126"/>
      <c r="D54" s="126"/>
      <c r="E54" s="127"/>
      <c r="F54" s="128"/>
      <c r="G54" s="128"/>
      <c r="H54" s="127"/>
      <c r="I54" s="128"/>
      <c r="J54" s="128"/>
      <c r="K54" s="127"/>
      <c r="L54" s="23"/>
      <c r="M54" s="23"/>
      <c r="N54" s="24"/>
      <c r="O54" s="295" t="s">
        <v>246</v>
      </c>
      <c r="P54" s="295"/>
      <c r="Q54" s="295"/>
      <c r="R54" s="295"/>
      <c r="S54" s="295"/>
      <c r="T54" s="199"/>
      <c r="U54" s="199"/>
      <c r="V54" s="199"/>
      <c r="W54" s="199"/>
      <c r="X54" s="199"/>
      <c r="Y54" s="199"/>
    </row>
  </sheetData>
  <mergeCells count="83">
    <mergeCell ref="B14:I15"/>
    <mergeCell ref="K14:M14"/>
    <mergeCell ref="R14:U14"/>
    <mergeCell ref="N16:O16"/>
    <mergeCell ref="Q16:S16"/>
    <mergeCell ref="T16:V16"/>
    <mergeCell ref="B4:V7"/>
    <mergeCell ref="B12:F12"/>
    <mergeCell ref="J13:K13"/>
    <mergeCell ref="N13:O13"/>
    <mergeCell ref="Q13:S13"/>
    <mergeCell ref="U13:V13"/>
    <mergeCell ref="Q17:V18"/>
    <mergeCell ref="B19:I19"/>
    <mergeCell ref="B21:B22"/>
    <mergeCell ref="C21:C22"/>
    <mergeCell ref="D21:D22"/>
    <mergeCell ref="E21:G21"/>
    <mergeCell ref="H21:J21"/>
    <mergeCell ref="K21:M21"/>
    <mergeCell ref="N21:P21"/>
    <mergeCell ref="Q21:S21"/>
    <mergeCell ref="T21:V21"/>
    <mergeCell ref="B17:I18"/>
    <mergeCell ref="K17:O18"/>
    <mergeCell ref="B23:B24"/>
    <mergeCell ref="C23:C24"/>
    <mergeCell ref="D23:D24"/>
    <mergeCell ref="B25:B26"/>
    <mergeCell ref="C25:C26"/>
    <mergeCell ref="D25:D26"/>
    <mergeCell ref="B27:B28"/>
    <mergeCell ref="C27:C28"/>
    <mergeCell ref="D27:D28"/>
    <mergeCell ref="B29:B30"/>
    <mergeCell ref="C29:C30"/>
    <mergeCell ref="D29:D30"/>
    <mergeCell ref="B31:B32"/>
    <mergeCell ref="C31:C32"/>
    <mergeCell ref="D31:D32"/>
    <mergeCell ref="B33:B34"/>
    <mergeCell ref="C33:C34"/>
    <mergeCell ref="D33:D34"/>
    <mergeCell ref="B35:B36"/>
    <mergeCell ref="C35:C36"/>
    <mergeCell ref="D35:D36"/>
    <mergeCell ref="B37:B38"/>
    <mergeCell ref="C37:C38"/>
    <mergeCell ref="D37:D38"/>
    <mergeCell ref="B39:B40"/>
    <mergeCell ref="C39:C40"/>
    <mergeCell ref="D39:D40"/>
    <mergeCell ref="K42:M42"/>
    <mergeCell ref="N42:P42"/>
    <mergeCell ref="Q42:S42"/>
    <mergeCell ref="T42:V42"/>
    <mergeCell ref="B43:D43"/>
    <mergeCell ref="E43:G43"/>
    <mergeCell ref="H43:J43"/>
    <mergeCell ref="K43:M43"/>
    <mergeCell ref="N43:P43"/>
    <mergeCell ref="Q43:S43"/>
    <mergeCell ref="B42:D42"/>
    <mergeCell ref="E42:G42"/>
    <mergeCell ref="H42:J42"/>
    <mergeCell ref="T43:V43"/>
    <mergeCell ref="B44:D44"/>
    <mergeCell ref="E44:G44"/>
    <mergeCell ref="H44:J44"/>
    <mergeCell ref="K44:M44"/>
    <mergeCell ref="N44:P44"/>
    <mergeCell ref="B45:D45"/>
    <mergeCell ref="E45:G45"/>
    <mergeCell ref="H45:J45"/>
    <mergeCell ref="K45:M45"/>
    <mergeCell ref="N45:P45"/>
    <mergeCell ref="L53:V53"/>
    <mergeCell ref="O54:S54"/>
    <mergeCell ref="Q45:S45"/>
    <mergeCell ref="Q44:S44"/>
    <mergeCell ref="T44:V44"/>
    <mergeCell ref="T45:V45"/>
    <mergeCell ref="J48:M48"/>
  </mergeCells>
  <conditionalFormatting sqref="E24 G24:M24 O24 R24 U24">
    <cfRule type="cellIs" dxfId="10" priority="18" stopIfTrue="1" operator="lessThan">
      <formula>0</formula>
    </cfRule>
  </conditionalFormatting>
  <conditionalFormatting sqref="E26 E35:G39 G26:M26 O26 O28 O32 O34 R26 R28 R30 R32 R34 U26 U28 U30 U32 U34">
    <cfRule type="cellIs" dxfId="9" priority="19" stopIfTrue="1" operator="lessThan">
      <formula>0</formula>
    </cfRule>
  </conditionalFormatting>
  <conditionalFormatting sqref="E28 G28:M28">
    <cfRule type="cellIs" dxfId="8" priority="16" stopIfTrue="1" operator="lessThan">
      <formula>0</formula>
    </cfRule>
  </conditionalFormatting>
  <conditionalFormatting sqref="E30 G30:O30">
    <cfRule type="cellIs" dxfId="7" priority="15" stopIfTrue="1" operator="lessThan">
      <formula>0</formula>
    </cfRule>
  </conditionalFormatting>
  <conditionalFormatting sqref="E32 G32:M32">
    <cfRule type="cellIs" dxfId="6" priority="14" stopIfTrue="1" operator="lessThan">
      <formula>0</formula>
    </cfRule>
  </conditionalFormatting>
  <conditionalFormatting sqref="E40">
    <cfRule type="cellIs" dxfId="5" priority="2" stopIfTrue="1" operator="lessThan">
      <formula>0</formula>
    </cfRule>
  </conditionalFormatting>
  <conditionalFormatting sqref="G40:J40">
    <cfRule type="cellIs" dxfId="4" priority="3" stopIfTrue="1" operator="lessThan">
      <formula>0</formula>
    </cfRule>
  </conditionalFormatting>
  <conditionalFormatting sqref="H36 J36">
    <cfRule type="cellIs" dxfId="3" priority="12" stopIfTrue="1" operator="lessThan">
      <formula>0</formula>
    </cfRule>
  </conditionalFormatting>
  <conditionalFormatting sqref="H38 J38">
    <cfRule type="cellIs" dxfId="2" priority="1" stopIfTrue="1" operator="lessThan">
      <formula>0</formula>
    </cfRule>
  </conditionalFormatting>
  <conditionalFormatting sqref="H34:M34">
    <cfRule type="cellIs" dxfId="1" priority="13" stopIfTrue="1" operator="lessThan">
      <formula>0</formula>
    </cfRule>
  </conditionalFormatting>
  <conditionalFormatting sqref="K35:V40">
    <cfRule type="cellIs" dxfId="0" priority="5" stopIfTrue="1" operator="lessThan">
      <formula>0</formula>
    </cfRule>
  </conditionalFormatting>
  <printOptions horizontalCentered="1" verticalCentered="1"/>
  <pageMargins left="7.874015748031496E-2" right="7.874015748031496E-2" top="7.874015748031496E-2" bottom="7.874015748031496E-2" header="0.31496062992125984" footer="0.31496062992125984"/>
  <pageSetup paperSize="9" scale="6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I113"/>
  <sheetViews>
    <sheetView showGridLines="0" tabSelected="1" zoomScaleNormal="100" workbookViewId="0">
      <selection activeCell="A16" sqref="A16"/>
    </sheetView>
  </sheetViews>
  <sheetFormatPr defaultRowHeight="15"/>
  <cols>
    <col min="1" max="1" width="22.42578125" customWidth="1"/>
    <col min="2" max="2" width="62.42578125" customWidth="1"/>
    <col min="3" max="3" width="27.7109375" customWidth="1"/>
    <col min="4" max="4" width="19.28515625" customWidth="1"/>
    <col min="5" max="5" width="12.140625" bestFit="1" customWidth="1"/>
    <col min="6" max="6" width="14.28515625" bestFit="1" customWidth="1"/>
  </cols>
  <sheetData>
    <row r="1" spans="1:8" ht="44.1" customHeight="1">
      <c r="A1" s="47"/>
      <c r="B1" s="46"/>
      <c r="C1" s="46"/>
      <c r="D1" s="45"/>
      <c r="E1" s="39"/>
    </row>
    <row r="2" spans="1:8" ht="21.75" customHeight="1">
      <c r="A2" s="44"/>
      <c r="B2" s="39"/>
      <c r="C2" s="39"/>
      <c r="D2" s="43"/>
      <c r="E2" s="39"/>
    </row>
    <row r="3" spans="1:8" ht="91.5" customHeight="1" thickBot="1">
      <c r="A3" s="42"/>
      <c r="B3" s="41"/>
      <c r="C3" s="41"/>
      <c r="D3" s="40"/>
      <c r="E3" s="39"/>
    </row>
    <row r="4" spans="1:8" ht="20.100000000000001" customHeight="1">
      <c r="A4" s="173" t="s">
        <v>255</v>
      </c>
      <c r="B4" s="371" t="str">
        <f>'PLANILHA ORÇAMENTÁRIA'!B9</f>
        <v>SERVIÇOS PRELIMINARES</v>
      </c>
      <c r="C4" s="372"/>
      <c r="D4" s="174">
        <f>'PLANILHA ORÇAMENTÁRIA'!J9</f>
        <v>3326.91</v>
      </c>
      <c r="E4" s="36"/>
    </row>
    <row r="5" spans="1:8" ht="20.100000000000001" customHeight="1">
      <c r="A5" s="175" t="s">
        <v>254</v>
      </c>
      <c r="B5" s="370" t="str">
        <f>'PLANILHA ORÇAMENTÁRIA'!B13</f>
        <v>RETIRADAS E DEMOLIÇÕES</v>
      </c>
      <c r="C5" s="367"/>
      <c r="D5" s="34">
        <f>'PLANILHA ORÇAMENTÁRIA'!J13</f>
        <v>1536.9024999999999</v>
      </c>
      <c r="E5" s="36"/>
    </row>
    <row r="6" spans="1:8" ht="20.100000000000001" customHeight="1">
      <c r="A6" s="175" t="s">
        <v>253</v>
      </c>
      <c r="B6" s="370" t="str">
        <f>'PLANILHA ORÇAMENTÁRIA'!B19</f>
        <v>RECOMPOSIÇÕES CIVIS</v>
      </c>
      <c r="C6" s="367"/>
      <c r="D6" s="34">
        <f>'PLANILHA ORÇAMENTÁRIA'!J19</f>
        <v>3322.0695000000001</v>
      </c>
      <c r="E6" s="36"/>
    </row>
    <row r="7" spans="1:8" ht="20.100000000000001" customHeight="1">
      <c r="A7" s="175" t="s">
        <v>252</v>
      </c>
      <c r="B7" s="370" t="str">
        <f>'PLANILHA ORÇAMENTÁRIA'!B23</f>
        <v>EXECUÇÕES CIVIS</v>
      </c>
      <c r="C7" s="367"/>
      <c r="D7" s="34">
        <f>'PLANILHA ORÇAMENTÁRIA'!J23</f>
        <v>9913.3355999999985</v>
      </c>
      <c r="E7" s="36"/>
    </row>
    <row r="8" spans="1:8" ht="20.100000000000001" customHeight="1">
      <c r="A8" s="175" t="s">
        <v>251</v>
      </c>
      <c r="B8" s="370" t="str">
        <f>'PLANILHA ORÇAMENTÁRIA'!B45</f>
        <v>SISTEMAS DE PREVENÇÃO E COMBATE A INCÊNDIO</v>
      </c>
      <c r="C8" s="367"/>
      <c r="D8" s="34">
        <f>'PLANILHA ORÇAMENTÁRIA'!J45</f>
        <v>80494.675000000017</v>
      </c>
      <c r="E8" s="36"/>
    </row>
    <row r="9" spans="1:8" ht="20.100000000000001" customHeight="1">
      <c r="A9" s="175">
        <v>6</v>
      </c>
      <c r="B9" s="366" t="str">
        <f>'PLANILHA ORÇAMENTÁRIA'!B69</f>
        <v>INSTALAÇÕES ELÉTRICAS PARA INCÊNDIO</v>
      </c>
      <c r="C9" s="367"/>
      <c r="D9" s="34">
        <f>'PLANILHA ORÇAMENTÁRIA'!J69</f>
        <v>39282.833200000001</v>
      </c>
      <c r="E9" s="36"/>
    </row>
    <row r="10" spans="1:8" ht="20.100000000000001" customHeight="1">
      <c r="A10" s="175">
        <v>7</v>
      </c>
      <c r="B10" s="366" t="str">
        <f>'PLANILHA ORÇAMENTÁRIA'!B94</f>
        <v>RESERVATÓRIO APOIADO</v>
      </c>
      <c r="C10" s="367"/>
      <c r="D10" s="34">
        <f>'PLANILHA ORÇAMENTÁRIA'!J94</f>
        <v>18919.719499999999</v>
      </c>
      <c r="E10" s="36"/>
    </row>
    <row r="11" spans="1:8" ht="20.100000000000001" customHeight="1">
      <c r="A11" s="175">
        <v>8</v>
      </c>
      <c r="B11" s="366" t="str">
        <f>'PLANILHA ORÇAMENTÁRIA'!B107</f>
        <v>GERAL</v>
      </c>
      <c r="C11" s="367"/>
      <c r="D11" s="34">
        <f>'PLANILHA ORÇAMENTÁRIA'!J107</f>
        <v>268545.68499999994</v>
      </c>
      <c r="E11" s="36"/>
    </row>
    <row r="12" spans="1:8" ht="20.100000000000001" customHeight="1" thickBot="1">
      <c r="A12" s="176">
        <v>9</v>
      </c>
      <c r="B12" s="368" t="str">
        <f>'PLANILHA ORÇAMENTÁRIA'!B123</f>
        <v>DOCUMENTAÇÕES</v>
      </c>
      <c r="C12" s="369"/>
      <c r="D12" s="30">
        <f>'PLANILHA ORÇAMENTÁRIA'!J123</f>
        <v>13561.23</v>
      </c>
      <c r="E12" s="36"/>
    </row>
    <row r="13" spans="1:8" ht="15" customHeight="1" thickBot="1">
      <c r="A13" s="29"/>
      <c r="B13" s="29"/>
      <c r="C13" s="38" t="s">
        <v>250</v>
      </c>
      <c r="D13" s="37">
        <f>SUM(D4:D12)</f>
        <v>438903.36029999994</v>
      </c>
      <c r="E13" s="36"/>
      <c r="G13" s="190"/>
      <c r="H13" s="190"/>
    </row>
    <row r="14" spans="1:8" ht="15" customHeight="1" thickBot="1">
      <c r="A14" s="29"/>
      <c r="B14" s="29"/>
      <c r="C14" s="35" t="s">
        <v>249</v>
      </c>
      <c r="D14" s="34">
        <f>D15-D13</f>
        <v>87780.672060000012</v>
      </c>
      <c r="E14" s="33" t="s">
        <v>248</v>
      </c>
      <c r="F14" s="32">
        <v>1.2</v>
      </c>
    </row>
    <row r="15" spans="1:8" ht="15" customHeight="1" thickBot="1">
      <c r="A15" s="29"/>
      <c r="B15" s="29"/>
      <c r="C15" s="31" t="s">
        <v>247</v>
      </c>
      <c r="D15" s="30">
        <f>'PLANILHA ORÇAMENTÁRIA'!J131</f>
        <v>526684.03235999995</v>
      </c>
      <c r="E15" s="29"/>
      <c r="F15" s="28">
        <f>D13*F14</f>
        <v>526684.03235999995</v>
      </c>
    </row>
    <row r="16" spans="1:8">
      <c r="A16" s="197" t="s">
        <v>382</v>
      </c>
      <c r="G16" s="190"/>
      <c r="H16" s="190"/>
    </row>
    <row r="19" spans="3:7" ht="20.25">
      <c r="C19" s="27" t="s">
        <v>245</v>
      </c>
      <c r="D19" s="26"/>
      <c r="E19" s="26"/>
      <c r="F19" s="26"/>
      <c r="G19" s="26"/>
    </row>
    <row r="20" spans="3:7" ht="20.25">
      <c r="C20" s="198" t="s">
        <v>246</v>
      </c>
      <c r="E20" s="22"/>
      <c r="F20" s="25"/>
      <c r="G20" s="25"/>
    </row>
    <row r="38" spans="7:8" s="186" customFormat="1">
      <c r="G38" s="193"/>
      <c r="H38" s="193"/>
    </row>
    <row r="56" s="184" customFormat="1"/>
    <row r="70" s="184" customFormat="1"/>
    <row r="77" s="184" customFormat="1"/>
    <row r="78" s="184" customFormat="1"/>
    <row r="82" s="184" customFormat="1"/>
    <row r="95" s="184" customFormat="1"/>
    <row r="96" s="184" customFormat="1"/>
    <row r="97" spans="7:8" s="186" customFormat="1">
      <c r="G97" s="193"/>
      <c r="H97" s="193"/>
    </row>
    <row r="98" spans="7:8" s="184" customFormat="1"/>
    <row r="113" spans="2:9">
      <c r="B113" s="205"/>
      <c r="C113" s="206"/>
      <c r="D113" s="205"/>
      <c r="E113" s="203"/>
      <c r="F113" s="204"/>
      <c r="G113" s="183"/>
      <c r="H113" s="183"/>
      <c r="I113" s="183"/>
    </row>
  </sheetData>
  <mergeCells count="9">
    <mergeCell ref="B11:C11"/>
    <mergeCell ref="B12:C12"/>
    <mergeCell ref="B8:C8"/>
    <mergeCell ref="B9:C9"/>
    <mergeCell ref="B4:C4"/>
    <mergeCell ref="B5:C5"/>
    <mergeCell ref="B6:C6"/>
    <mergeCell ref="B7:C7"/>
    <mergeCell ref="B10:C10"/>
  </mergeCells>
  <printOptions horizontalCentered="1" verticalCentered="1"/>
  <pageMargins left="7.874015748031496E-2" right="7.874015748031496E-2" top="7.874015748031496E-2" bottom="7.874015748031496E-2" header="0.31496062992125984" footer="0.31496062992125984"/>
  <pageSetup paperSize="9"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6</vt:i4>
      </vt:variant>
    </vt:vector>
  </HeadingPairs>
  <TitlesOfParts>
    <vt:vector size="10" baseType="lpstr">
      <vt:lpstr>PLANILHA ORÇAMENTÁRIA</vt:lpstr>
      <vt:lpstr>COMPOSICOES PROPRIAS</vt:lpstr>
      <vt:lpstr>CRONOGRAMA</vt:lpstr>
      <vt:lpstr>RESUMO</vt:lpstr>
      <vt:lpstr>'COMPOSICOES PROPRIAS'!Area_de_impressao</vt:lpstr>
      <vt:lpstr>CRONOGRAMA!Area_de_impressao</vt:lpstr>
      <vt:lpstr>'PLANILHA ORÇAMENTÁRIA'!Area_de_impressao</vt:lpstr>
      <vt:lpstr>RESUMO!Area_de_impressao</vt:lpstr>
      <vt:lpstr>JR_PAGE_ANCHOR_2_1</vt:lpstr>
      <vt:lpstr>JR_PAGE_ANCHOR_4_1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NeTOo</dc:creator>
  <cp:lastModifiedBy>Licitacao02</cp:lastModifiedBy>
  <cp:lastPrinted>2023-05-03T12:37:14Z</cp:lastPrinted>
  <dcterms:created xsi:type="dcterms:W3CDTF">2021-02-18T00:33:24Z</dcterms:created>
  <dcterms:modified xsi:type="dcterms:W3CDTF">2023-08-08T19:47:09Z</dcterms:modified>
</cp:coreProperties>
</file>