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PROCESSOS DE LICITAÇÃO\TOMADA DE PREÇO\Engenharia\AVCB MARIA DE LOURDES\2023\"/>
    </mc:Choice>
  </mc:AlternateContent>
  <bookViews>
    <workbookView xWindow="0" yWindow="0" windowWidth="28800" windowHeight="12330" activeTab="3"/>
  </bookViews>
  <sheets>
    <sheet name="PLANILHA ORÇAMENTÁRIA" sheetId="1" r:id="rId1"/>
    <sheet name="COMPOSICOES PROPRIAS" sheetId="5" r:id="rId2"/>
    <sheet name="CRONOGRAMA" sheetId="4" r:id="rId3"/>
    <sheet name="RESUMO" sheetId="3" r:id="rId4"/>
  </sheets>
  <externalReferences>
    <externalReference r:id="rId5"/>
    <externalReference r:id="rId6"/>
  </externalReferences>
  <definedNames>
    <definedName name="__sbb100">#REF!</definedName>
    <definedName name="__sub16">#REF!</definedName>
    <definedName name="__sub18">#REF!</definedName>
    <definedName name="__sub19">#REF!</definedName>
    <definedName name="__sub20">#REF!</definedName>
    <definedName name="__sub21">#REF!</definedName>
    <definedName name="__sub22">#REF!</definedName>
    <definedName name="__sub23">#REF!</definedName>
    <definedName name="_sbb100" localSheetId="2">#REF!</definedName>
    <definedName name="_sub1">#REF!</definedName>
    <definedName name="_sub10">#REF!</definedName>
    <definedName name="_sub11">#REF!</definedName>
    <definedName name="_sub12">#REF!</definedName>
    <definedName name="_sub14">#REF!</definedName>
    <definedName name="_sub15">#REF!</definedName>
    <definedName name="_sub16" localSheetId="2">#REF!</definedName>
    <definedName name="_sub17">#REF!</definedName>
    <definedName name="_sub18" localSheetId="2">#REF!</definedName>
    <definedName name="_sub19" localSheetId="2">#REF!</definedName>
    <definedName name="_sub2">#REF!</definedName>
    <definedName name="_sub20" localSheetId="2">#REF!</definedName>
    <definedName name="_sub21" localSheetId="2">#REF!</definedName>
    <definedName name="_sub22" localSheetId="2">#REF!</definedName>
    <definedName name="_sub23" localSheetId="2">#REF!</definedName>
    <definedName name="_sub3">#REF!</definedName>
    <definedName name="_sub4">#REF!</definedName>
    <definedName name="_sub5">#REF!</definedName>
    <definedName name="_sub6">#REF!</definedName>
    <definedName name="_sub7">#REF!</definedName>
    <definedName name="_sub8">#REF!</definedName>
    <definedName name="_sub9">#REF!</definedName>
    <definedName name="_xlnm.Print_Area" localSheetId="1">'COMPOSICOES PROPRIAS'!$B$1:$L$24</definedName>
    <definedName name="_xlnm.Print_Area" localSheetId="2">CRONOGRAMA!$A$1:$V$55</definedName>
    <definedName name="_xlnm.Print_Area" localSheetId="0">'PLANILHA ORÇAMENTÁRIA'!$A$1:$J$140</definedName>
    <definedName name="_xlnm.Print_Area" localSheetId="3">RESUMO!$A$1:$E$22</definedName>
    <definedName name="CO" localSheetId="2">#REF!</definedName>
    <definedName name="CO">#REF!</definedName>
    <definedName name="COB" localSheetId="2">#REF!</definedName>
    <definedName name="COB">#REF!</definedName>
    <definedName name="cobert" localSheetId="2">#REF!</definedName>
    <definedName name="cobert">#REF!</definedName>
    <definedName name="FA" localSheetId="2">[1]Plan1!#REF!</definedName>
    <definedName name="FA">[1]Plan1!#REF!</definedName>
    <definedName name="fator" localSheetId="2">[1]Plan1!#REF!</definedName>
    <definedName name="fator">[1]Plan1!#REF!</definedName>
    <definedName name="JR_PAGE_ANCHOR_0_1">#REF!</definedName>
    <definedName name="JR_PAGE_ANCHOR_1_1">#REF!</definedName>
    <definedName name="JR_PAGE_ANCHOR_10_1">#REF!</definedName>
    <definedName name="JR_PAGE_ANCHOR_2_1">RESUMO!$A$1</definedName>
    <definedName name="JR_PAGE_ANCHOR_3_1">#REF!</definedName>
    <definedName name="JR_PAGE_ANCHOR_4_1">'COMPOSICOES PROPRIAS'!$B$1</definedName>
    <definedName name="JR_PAGE_ANCHOR_5_1">#REF!</definedName>
    <definedName name="JR_PAGE_ANCHOR_6_1">#REF!</definedName>
    <definedName name="JR_PAGE_ANCHOR_7_1">#REF!</definedName>
    <definedName name="JR_PAGE_ANCHOR_8_1">#REF!</definedName>
    <definedName name="JR_PAGE_ANCHOR_9_1">#REF!</definedName>
    <definedName name="NA" localSheetId="2">#REF!</definedName>
    <definedName name="NA">#REF!</definedName>
    <definedName name="nao" localSheetId="2">#REF!</definedName>
    <definedName name="nao">#REF!</definedName>
    <definedName name="PLANILHA" localSheetId="2">#REF!</definedName>
    <definedName name="SF" localSheetId="2">#REF!</definedName>
    <definedName name="SF">#REF!</definedName>
    <definedName name="total">#REF!</definedName>
    <definedName name="total1">'[2]Planilha impressa'!$F$160</definedName>
    <definedName name="trhtrye5h" localSheetId="2">#REF!</definedName>
    <definedName name="trhtrye5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0" i="1" l="1"/>
  <c r="J70" i="1" s="1"/>
  <c r="I127" i="1" l="1"/>
  <c r="J127" i="1" s="1"/>
  <c r="I128" i="1"/>
  <c r="J128" i="1" s="1"/>
  <c r="I129" i="1"/>
  <c r="J129" i="1" s="1"/>
  <c r="I130" i="1"/>
  <c r="J130" i="1" s="1"/>
  <c r="I122" i="1" l="1"/>
  <c r="J122" i="1" s="1"/>
  <c r="I121" i="1"/>
  <c r="J121" i="1" s="1"/>
  <c r="I120" i="1"/>
  <c r="J120" i="1" s="1"/>
  <c r="I118" i="1"/>
  <c r="J118" i="1" s="1"/>
  <c r="I117" i="1"/>
  <c r="J117" i="1" s="1"/>
  <c r="J116" i="1" s="1"/>
  <c r="J119" i="1" l="1"/>
  <c r="I22" i="1" l="1"/>
  <c r="J22" i="1" s="1"/>
  <c r="I115" i="1" l="1"/>
  <c r="J115" i="1" s="1"/>
  <c r="J114" i="1" s="1"/>
  <c r="I124" i="1"/>
  <c r="J124" i="1" s="1"/>
  <c r="J123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16" i="1"/>
  <c r="J16" i="1" s="1"/>
  <c r="I15" i="1"/>
  <c r="J1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J96" i="1" l="1"/>
  <c r="J95" i="1" s="1"/>
  <c r="J82" i="1"/>
  <c r="J81" i="1" s="1"/>
  <c r="I64" i="1" l="1"/>
  <c r="J64" i="1" s="1"/>
  <c r="I79" i="1" l="1"/>
  <c r="I76" i="1"/>
  <c r="J76" i="1" s="1"/>
  <c r="J79" i="1" l="1"/>
  <c r="I80" i="1"/>
  <c r="J80" i="1" s="1"/>
  <c r="I59" i="1"/>
  <c r="J59" i="1" s="1"/>
  <c r="B12" i="3" l="1"/>
  <c r="B11" i="3"/>
  <c r="B10" i="3"/>
  <c r="B9" i="3"/>
  <c r="B8" i="3"/>
  <c r="B7" i="3"/>
  <c r="B6" i="3"/>
  <c r="B5" i="3"/>
  <c r="B4" i="3"/>
  <c r="C39" i="4"/>
  <c r="C37" i="4"/>
  <c r="C35" i="4"/>
  <c r="C33" i="4"/>
  <c r="C31" i="4"/>
  <c r="C29" i="4"/>
  <c r="C27" i="4"/>
  <c r="C25" i="4"/>
  <c r="C23" i="4"/>
  <c r="J4" i="5"/>
  <c r="K4" i="5" s="1"/>
  <c r="L4" i="5" l="1"/>
  <c r="I67" i="1" l="1"/>
  <c r="J67" i="1" s="1"/>
  <c r="I62" i="1"/>
  <c r="J62" i="1" s="1"/>
  <c r="I75" i="1"/>
  <c r="J75" i="1" s="1"/>
  <c r="I74" i="1"/>
  <c r="J74" i="1" s="1"/>
  <c r="I73" i="1"/>
  <c r="J73" i="1" s="1"/>
  <c r="I72" i="1"/>
  <c r="J72" i="1" s="1"/>
  <c r="I71" i="1"/>
  <c r="J71" i="1" s="1"/>
  <c r="I69" i="1"/>
  <c r="J69" i="1" s="1"/>
  <c r="I66" i="1"/>
  <c r="J66" i="1" s="1"/>
  <c r="I65" i="1"/>
  <c r="J65" i="1" s="1"/>
  <c r="I63" i="1"/>
  <c r="J63" i="1" s="1"/>
  <c r="I61" i="1"/>
  <c r="J61" i="1" s="1"/>
  <c r="I60" i="1"/>
  <c r="J60" i="1" s="1"/>
  <c r="I58" i="1"/>
  <c r="J58" i="1" s="1"/>
  <c r="I56" i="1"/>
  <c r="J56" i="1" s="1"/>
  <c r="I55" i="1"/>
  <c r="J55" i="1" s="1"/>
  <c r="I54" i="1"/>
  <c r="J54" i="1" s="1"/>
  <c r="I53" i="1"/>
  <c r="J53" i="1" s="1"/>
  <c r="I52" i="1"/>
  <c r="J52" i="1" s="1"/>
  <c r="I49" i="1"/>
  <c r="J49" i="1" s="1"/>
  <c r="I48" i="1"/>
  <c r="J48" i="1" s="1"/>
  <c r="I78" i="1"/>
  <c r="J78" i="1" s="1"/>
  <c r="J77" i="1" s="1"/>
  <c r="I46" i="1"/>
  <c r="J46" i="1" s="1"/>
  <c r="I44" i="1"/>
  <c r="J44" i="1" s="1"/>
  <c r="I37" i="1"/>
  <c r="J37" i="1" s="1"/>
  <c r="I43" i="1"/>
  <c r="J43" i="1" s="1"/>
  <c r="I42" i="1"/>
  <c r="J42" i="1" s="1"/>
  <c r="I41" i="1"/>
  <c r="J41" i="1" s="1"/>
  <c r="I40" i="1"/>
  <c r="J40" i="1" s="1"/>
  <c r="I39" i="1"/>
  <c r="J39" i="1" s="1"/>
  <c r="I36" i="1"/>
  <c r="J36" i="1" s="1"/>
  <c r="I33" i="1"/>
  <c r="J33" i="1" s="1"/>
  <c r="I32" i="1"/>
  <c r="J32" i="1" s="1"/>
  <c r="I31" i="1"/>
  <c r="J31" i="1" s="1"/>
  <c r="I30" i="1"/>
  <c r="J30" i="1" s="1"/>
  <c r="I28" i="1"/>
  <c r="J28" i="1" s="1"/>
  <c r="I27" i="1"/>
  <c r="J27" i="1" s="1"/>
  <c r="I26" i="1"/>
  <c r="J26" i="1" s="1"/>
  <c r="I25" i="1"/>
  <c r="J25" i="1" s="1"/>
  <c r="I21" i="1"/>
  <c r="J21" i="1" s="1"/>
  <c r="J20" i="1" s="1"/>
  <c r="I18" i="1"/>
  <c r="J18" i="1" s="1"/>
  <c r="J17" i="1" s="1"/>
  <c r="I14" i="1"/>
  <c r="J14" i="1" s="1"/>
  <c r="J13" i="1" s="1"/>
  <c r="I11" i="1"/>
  <c r="J11" i="1" s="1"/>
  <c r="I10" i="1"/>
  <c r="J10" i="1" s="1"/>
  <c r="J35" i="1" l="1"/>
  <c r="J12" i="1"/>
  <c r="D5" i="3" s="1"/>
  <c r="J9" i="1"/>
  <c r="J8" i="1" s="1"/>
  <c r="D4" i="3" s="1"/>
  <c r="J47" i="1"/>
  <c r="J51" i="1"/>
  <c r="J19" i="1"/>
  <c r="J126" i="1"/>
  <c r="J125" i="1" s="1"/>
  <c r="J29" i="1"/>
  <c r="J38" i="1"/>
  <c r="J45" i="1"/>
  <c r="J24" i="1"/>
  <c r="J68" i="1"/>
  <c r="J57" i="1"/>
  <c r="J34" i="1" l="1"/>
  <c r="J50" i="1"/>
  <c r="D23" i="4"/>
  <c r="D25" i="4"/>
  <c r="D27" i="4"/>
  <c r="D6" i="3"/>
  <c r="D10" i="3"/>
  <c r="D35" i="4"/>
  <c r="D37" i="4"/>
  <c r="D11" i="3"/>
  <c r="D12" i="3"/>
  <c r="D39" i="4"/>
  <c r="J23" i="1"/>
  <c r="J131" i="1" l="1"/>
  <c r="D9" i="3"/>
  <c r="D33" i="4"/>
  <c r="D8" i="3"/>
  <c r="D31" i="4"/>
  <c r="D7" i="3"/>
  <c r="D29" i="4"/>
  <c r="J132" i="1" l="1"/>
  <c r="J133" i="1" s="1"/>
  <c r="D15" i="3" s="1"/>
  <c r="E42" i="4"/>
  <c r="D13" i="3"/>
  <c r="F15" i="3" s="1"/>
  <c r="K17" i="4"/>
  <c r="D14" i="3" l="1"/>
  <c r="E44" i="4"/>
  <c r="E43" i="4"/>
  <c r="E45" i="4" s="1"/>
</calcChain>
</file>

<file path=xl/sharedStrings.xml><?xml version="1.0" encoding="utf-8"?>
<sst xmlns="http://schemas.openxmlformats.org/spreadsheetml/2006/main" count="596" uniqueCount="395">
  <si>
    <r>
      <rPr>
        <b/>
        <sz val="6.5"/>
        <rFont val="Arial"/>
        <family val="2"/>
      </rPr>
      <t>ITEM</t>
    </r>
  </si>
  <si>
    <r>
      <rPr>
        <b/>
        <sz val="6.5"/>
        <rFont val="Arial"/>
        <family val="2"/>
      </rPr>
      <t>CÓDIGO</t>
    </r>
  </si>
  <si>
    <r>
      <rPr>
        <b/>
        <sz val="6.5"/>
        <rFont val="Arial"/>
        <family val="2"/>
      </rPr>
      <t>DESCRIÇÃO</t>
    </r>
  </si>
  <si>
    <r>
      <rPr>
        <b/>
        <sz val="6.5"/>
        <rFont val="Arial"/>
        <family val="2"/>
      </rPr>
      <t>FONTE</t>
    </r>
  </si>
  <si>
    <r>
      <rPr>
        <b/>
        <sz val="6.5"/>
        <rFont val="Arial"/>
        <family val="2"/>
      </rPr>
      <t>QTD</t>
    </r>
  </si>
  <si>
    <r>
      <rPr>
        <b/>
        <sz val="6.5"/>
        <rFont val="Arial"/>
        <family val="2"/>
      </rPr>
      <t>CUSTO DIRETO (R$)</t>
    </r>
  </si>
  <si>
    <r>
      <rPr>
        <b/>
        <sz val="6.5"/>
        <rFont val="Arial"/>
        <family val="2"/>
      </rPr>
      <t xml:space="preserve">PREÇO UNITÁRIO
</t>
    </r>
    <r>
      <rPr>
        <b/>
        <sz val="6.5"/>
        <rFont val="Arial"/>
        <family val="2"/>
      </rPr>
      <t>(R$)</t>
    </r>
  </si>
  <si>
    <r>
      <rPr>
        <b/>
        <sz val="6.5"/>
        <rFont val="Arial"/>
        <family val="2"/>
      </rPr>
      <t>PREÇO TOTAL (R$)</t>
    </r>
  </si>
  <si>
    <r>
      <rPr>
        <b/>
        <sz val="5.5"/>
        <rFont val="Arial"/>
        <family val="2"/>
      </rPr>
      <t>MATERIAL</t>
    </r>
  </si>
  <si>
    <r>
      <rPr>
        <b/>
        <sz val="7.5"/>
        <rFont val="Arial"/>
        <family val="2"/>
      </rPr>
      <t>SERVIÇOS PRELIMINARES</t>
    </r>
  </si>
  <si>
    <r>
      <rPr>
        <b/>
        <sz val="6.5"/>
        <rFont val="Arial"/>
        <family val="2"/>
      </rPr>
      <t>1.1</t>
    </r>
  </si>
  <si>
    <r>
      <rPr>
        <b/>
        <sz val="7.5"/>
        <rFont val="Arial"/>
        <family val="2"/>
      </rPr>
      <t>MOBILIZAÇÕES EM GERAL</t>
    </r>
  </si>
  <si>
    <r>
      <rPr>
        <sz val="6.5"/>
        <rFont val="Arial"/>
        <family val="2"/>
      </rPr>
      <t>1.1.1</t>
    </r>
  </si>
  <si>
    <r>
      <rPr>
        <sz val="6.5"/>
        <rFont val="Arial"/>
        <family val="2"/>
      </rPr>
      <t>02.02.150</t>
    </r>
  </si>
  <si>
    <r>
      <rPr>
        <sz val="6.5"/>
        <rFont val="Arial"/>
        <family val="2"/>
      </rPr>
      <t>LOCAÇÃO DE CONTAINER TIPO DEPÓSITO - ÁREA MÍNIMA DE 13,80 M²</t>
    </r>
  </si>
  <si>
    <r>
      <rPr>
        <sz val="6.5"/>
        <rFont val="Arial"/>
        <family val="2"/>
      </rPr>
      <t>1.1.2</t>
    </r>
  </si>
  <si>
    <r>
      <rPr>
        <sz val="6.5"/>
        <rFont val="Arial"/>
        <family val="2"/>
      </rPr>
      <t>02.08.050</t>
    </r>
  </si>
  <si>
    <r>
      <rPr>
        <sz val="6.5"/>
        <rFont val="Arial"/>
        <family val="2"/>
      </rPr>
      <t>PLACA EM LONA COM IMPRESSÃO DIGITAL E ESTRUTURA EM MADEIRA</t>
    </r>
  </si>
  <si>
    <r>
      <rPr>
        <b/>
        <sz val="7.5"/>
        <rFont val="Arial"/>
        <family val="2"/>
      </rPr>
      <t>RETIRADAS E DEMOLIÇÕES</t>
    </r>
  </si>
  <si>
    <r>
      <rPr>
        <b/>
        <sz val="6.5"/>
        <rFont val="Arial"/>
        <family val="2"/>
      </rPr>
      <t>2.1</t>
    </r>
  </si>
  <si>
    <r>
      <rPr>
        <b/>
        <sz val="7.5"/>
        <rFont val="Arial"/>
        <family val="2"/>
      </rPr>
      <t>QUEBRAS DE PISOS E CONTRAPISOS E ABERTURAS DE VALAS</t>
    </r>
  </si>
  <si>
    <r>
      <rPr>
        <sz val="6.5"/>
        <rFont val="Arial"/>
        <family val="2"/>
      </rPr>
      <t>06.02.020</t>
    </r>
  </si>
  <si>
    <r>
      <rPr>
        <sz val="6.5"/>
        <rFont val="Arial"/>
        <family val="2"/>
      </rPr>
      <t>ESCAVAÇÃO MANUAL EM SOLO DE 1ª E 2ª CATEGORIA EM VALA OU CAVA ATÉ 1,5 M</t>
    </r>
  </si>
  <si>
    <r>
      <rPr>
        <b/>
        <sz val="6.5"/>
        <rFont val="Arial"/>
        <family val="2"/>
      </rPr>
      <t>2.2</t>
    </r>
  </si>
  <si>
    <r>
      <rPr>
        <b/>
        <sz val="7.5"/>
        <rFont val="Arial"/>
        <family val="2"/>
      </rPr>
      <t>RETIRADAS DE ENTULHOS</t>
    </r>
  </si>
  <si>
    <r>
      <rPr>
        <sz val="6.5"/>
        <rFont val="Arial"/>
        <family val="2"/>
      </rPr>
      <t>2.2.1</t>
    </r>
  </si>
  <si>
    <r>
      <rPr>
        <sz val="6.5"/>
        <rFont val="Arial"/>
        <family val="2"/>
      </rPr>
      <t>05.07.040</t>
    </r>
  </si>
  <si>
    <r>
      <rPr>
        <b/>
        <sz val="7.5"/>
        <rFont val="Arial"/>
        <family val="2"/>
      </rPr>
      <t>RECOMPOSIÇÕES CIVIS</t>
    </r>
  </si>
  <si>
    <r>
      <rPr>
        <b/>
        <sz val="6.5"/>
        <rFont val="Arial"/>
        <family val="2"/>
      </rPr>
      <t>3.1</t>
    </r>
  </si>
  <si>
    <r>
      <rPr>
        <b/>
        <sz val="7.5"/>
        <rFont val="Arial"/>
        <family val="2"/>
      </rPr>
      <t>RECOMPOSIÇÕES DE VALAS E PISOS</t>
    </r>
  </si>
  <si>
    <r>
      <rPr>
        <sz val="6.5"/>
        <rFont val="Arial"/>
        <family val="2"/>
      </rPr>
      <t>3.1.1</t>
    </r>
  </si>
  <si>
    <r>
      <rPr>
        <sz val="6.5"/>
        <rFont val="Arial"/>
        <family val="2"/>
      </rPr>
      <t>06.11.040</t>
    </r>
  </si>
  <si>
    <r>
      <rPr>
        <sz val="6.5"/>
        <rFont val="Arial"/>
        <family val="2"/>
      </rPr>
      <t>REATERRO MANUAL APILOADO SEM CONTROLE DE COMPACTAÇÃO</t>
    </r>
  </si>
  <si>
    <r>
      <rPr>
        <b/>
        <sz val="6.5"/>
        <rFont val="Arial"/>
        <family val="2"/>
      </rPr>
      <t>4.1</t>
    </r>
  </si>
  <si>
    <r>
      <rPr>
        <b/>
        <sz val="7.5"/>
        <rFont val="Arial"/>
        <family val="2"/>
      </rPr>
      <t>ENVELOPAMENTOS DE TUBOS DE AÇO GALVANIZADO</t>
    </r>
  </si>
  <si>
    <r>
      <rPr>
        <sz val="6.5"/>
        <rFont val="Arial"/>
        <family val="2"/>
      </rPr>
      <t>4.1.1</t>
    </r>
  </si>
  <si>
    <r>
      <rPr>
        <sz val="6.5"/>
        <rFont val="Arial"/>
        <family val="2"/>
      </rPr>
      <t>11.18.040</t>
    </r>
  </si>
  <si>
    <r>
      <rPr>
        <sz val="6.5"/>
        <rFont val="Arial"/>
        <family val="2"/>
      </rPr>
      <t>4.1.2</t>
    </r>
  </si>
  <si>
    <r>
      <rPr>
        <sz val="6.5"/>
        <rFont val="Arial"/>
        <family val="2"/>
      </rPr>
      <t>09.01.030</t>
    </r>
  </si>
  <si>
    <r>
      <rPr>
        <sz val="6.5"/>
        <rFont val="Arial"/>
        <family val="2"/>
      </rPr>
      <t>FORMA EM MADEIRA COMUM PARA ESTRUTURA</t>
    </r>
  </si>
  <si>
    <r>
      <rPr>
        <sz val="6.5"/>
        <rFont val="Arial"/>
        <family val="2"/>
      </rPr>
      <t>4.1.3</t>
    </r>
  </si>
  <si>
    <r>
      <rPr>
        <sz val="6.5"/>
        <rFont val="Arial"/>
        <family val="2"/>
      </rPr>
      <t>32.10.070</t>
    </r>
  </si>
  <si>
    <r>
      <rPr>
        <sz val="6.5"/>
        <rFont val="Arial"/>
        <family val="2"/>
      </rPr>
      <t xml:space="preserve">PROTEÇÃO ANTICORROSIVA, A BASE DE RESINA EPÓXI COM ALCATRÃO, PARA RAMAIS SOB A
</t>
    </r>
    <r>
      <rPr>
        <sz val="6.5"/>
        <rFont val="Arial"/>
        <family val="2"/>
      </rPr>
      <t>TERRA, COM DN ACIMA DE 2´ ATÉ 3´</t>
    </r>
  </si>
  <si>
    <r>
      <rPr>
        <sz val="6.5"/>
        <rFont val="Arial"/>
        <family val="2"/>
      </rPr>
      <t>4.1.4</t>
    </r>
  </si>
  <si>
    <r>
      <rPr>
        <sz val="6.5"/>
        <rFont val="Arial"/>
        <family val="2"/>
      </rPr>
      <t>11.01.130</t>
    </r>
  </si>
  <si>
    <r>
      <rPr>
        <sz val="6.5"/>
        <rFont val="Arial"/>
        <family val="2"/>
      </rPr>
      <t>CONCRETO USINADO, FCK = 25 MPA</t>
    </r>
  </si>
  <si>
    <r>
      <rPr>
        <b/>
        <sz val="6.5"/>
        <rFont val="Arial"/>
        <family val="2"/>
      </rPr>
      <t>4.2</t>
    </r>
  </si>
  <si>
    <r>
      <rPr>
        <b/>
        <sz val="7.5"/>
        <rFont val="Arial"/>
        <family val="2"/>
      </rPr>
      <t>ABRIGO DO CONJUNTO MOTO BOMBA</t>
    </r>
  </si>
  <si>
    <r>
      <rPr>
        <sz val="6.5"/>
        <rFont val="Arial"/>
        <family val="2"/>
      </rPr>
      <t>10.01.040</t>
    </r>
  </si>
  <si>
    <r>
      <rPr>
        <sz val="6.5"/>
        <rFont val="Arial"/>
        <family val="2"/>
      </rPr>
      <t>ARMADURA EM BARRA DE AÇO CA-50 (A OU B) FYK = 500 MPA</t>
    </r>
  </si>
  <si>
    <r>
      <rPr>
        <sz val="6.5"/>
        <rFont val="Arial"/>
        <family val="2"/>
      </rPr>
      <t>10.01.060</t>
    </r>
  </si>
  <si>
    <r>
      <rPr>
        <sz val="6.5"/>
        <rFont val="Arial"/>
        <family val="2"/>
      </rPr>
      <t>ARMADURA EM BARRA DE AÇO CA-60 (A OU B) FYK = 600 MPA</t>
    </r>
  </si>
  <si>
    <r>
      <rPr>
        <sz val="6.5"/>
        <rFont val="Arial"/>
        <family val="2"/>
      </rPr>
      <t>33.07.102</t>
    </r>
  </si>
  <si>
    <r>
      <rPr>
        <sz val="6.5"/>
        <rFont val="Arial"/>
        <family val="2"/>
      </rPr>
      <t>ESMALTE A BASE DE ÁGUA EM ESTRUTURA METÁLICA</t>
    </r>
  </si>
  <si>
    <r>
      <rPr>
        <sz val="6.5"/>
        <rFont val="Arial"/>
        <family val="2"/>
      </rPr>
      <t>SIURB</t>
    </r>
  </si>
  <si>
    <r>
      <rPr>
        <b/>
        <sz val="7.5"/>
        <rFont val="Arial"/>
        <family val="2"/>
      </rPr>
      <t>SISTEMAS DE PREVENÇÃO E COMBATE A INCÊNDIO</t>
    </r>
  </si>
  <si>
    <r>
      <rPr>
        <b/>
        <sz val="7.5"/>
        <rFont val="Arial"/>
        <family val="2"/>
      </rPr>
      <t>HIDRANTES E ACESSÓRIOS</t>
    </r>
  </si>
  <si>
    <r>
      <rPr>
        <sz val="6.5"/>
        <rFont val="Arial"/>
        <family val="2"/>
      </rPr>
      <t>50.01.330</t>
    </r>
  </si>
  <si>
    <r>
      <rPr>
        <b/>
        <sz val="7.5"/>
        <rFont val="Arial"/>
        <family val="2"/>
      </rPr>
      <t>TUBULAÇÕES, CONEXÕES E CONJUNTOS HIDRÁULICOS</t>
    </r>
  </si>
  <si>
    <r>
      <rPr>
        <sz val="6.5"/>
        <rFont val="Arial"/>
        <family val="2"/>
      </rPr>
      <t>46.07.070</t>
    </r>
  </si>
  <si>
    <r>
      <rPr>
        <sz val="6.5"/>
        <rFont val="Arial"/>
        <family val="2"/>
      </rPr>
      <t>TUBO GALVANIZADO DN= 2 1/2´, INCLUSIVE CONEXÕES</t>
    </r>
  </si>
  <si>
    <r>
      <rPr>
        <sz val="6.5"/>
        <rFont val="Arial"/>
        <family val="2"/>
      </rPr>
      <t>SINAPI</t>
    </r>
  </si>
  <si>
    <r>
      <rPr>
        <sz val="6.5"/>
        <rFont val="Arial"/>
        <family val="2"/>
      </rPr>
      <t>JOELHO 90 GRAUS, EM FERRO GALVANIZADO, DN 65 (2 1/2"), CONEXÃO ROSQUEADA, INSTALADO EM REDE DE ALIMENTAÇÃO PARA HIDRANTE - FORNECIMENTO E INSTALAÇÃO.</t>
    </r>
  </si>
  <si>
    <r>
      <rPr>
        <sz val="6.5"/>
        <rFont val="Arial"/>
        <family val="2"/>
      </rPr>
      <t xml:space="preserve">TÊ, EM AÇO, CONEXÃO SOLDADA, DN 65 (2 1/2"), INSTALADO EM REDE DE ALIMENTAÇÃO PARA
</t>
    </r>
    <r>
      <rPr>
        <sz val="6.5"/>
        <rFont val="Arial"/>
        <family val="2"/>
      </rPr>
      <t>HIDRANTE - FORNECIMENTO E INSTALAÇÃO.</t>
    </r>
  </si>
  <si>
    <r>
      <rPr>
        <sz val="6.5"/>
        <rFont val="Arial"/>
        <family val="2"/>
      </rPr>
      <t>50.01.340</t>
    </r>
  </si>
  <si>
    <r>
      <rPr>
        <sz val="6.5"/>
        <rFont val="Arial"/>
        <family val="2"/>
      </rPr>
      <t>ABRIGO PARA REGISTRO DE RECALQUE, COMPLETO - INCLUSIVE TUBULAÇÕES E VÁLVULAS</t>
    </r>
  </si>
  <si>
    <r>
      <rPr>
        <sz val="6.5"/>
        <rFont val="Arial"/>
        <family val="2"/>
      </rPr>
      <t>CPU</t>
    </r>
  </si>
  <si>
    <r>
      <rPr>
        <sz val="6.5"/>
        <rFont val="Arial"/>
        <family val="2"/>
      </rPr>
      <t>50.05.280</t>
    </r>
  </si>
  <si>
    <r>
      <rPr>
        <sz val="6.5"/>
        <rFont val="Arial"/>
        <family val="2"/>
      </rPr>
      <t>SIRENE TIPO CORNETA DE 12 V</t>
    </r>
  </si>
  <si>
    <r>
      <rPr>
        <b/>
        <sz val="7.5"/>
        <rFont val="Arial"/>
        <family val="2"/>
      </rPr>
      <t>SINALIZAÇÕES</t>
    </r>
  </si>
  <si>
    <r>
      <rPr>
        <sz val="6.5"/>
        <rFont val="Arial"/>
        <family val="2"/>
      </rPr>
      <t>97.02.193</t>
    </r>
  </si>
  <si>
    <r>
      <rPr>
        <sz val="6.5"/>
        <rFont val="Arial"/>
        <family val="2"/>
      </rPr>
      <t xml:space="preserve">PLACA DE SINALIZAÇÃO EM PVC FOTOLUMINESCENTE (200X200MM), COM INDICAÇÃO DE
</t>
    </r>
    <r>
      <rPr>
        <sz val="6.5"/>
        <rFont val="Arial"/>
        <family val="2"/>
      </rPr>
      <t>EQUIPAMENTOS DE ALARME, DETECÇÃO E EXTINÇÃO DE INCÊNDIO</t>
    </r>
  </si>
  <si>
    <r>
      <rPr>
        <sz val="6.5"/>
        <rFont val="Arial"/>
        <family val="2"/>
      </rPr>
      <t>97.02.198</t>
    </r>
  </si>
  <si>
    <r>
      <rPr>
        <sz val="6.5"/>
        <rFont val="Arial"/>
        <family val="2"/>
      </rPr>
      <t xml:space="preserve">PLACA DE SINALIZAÇÃO EM PVC, COM INDICAÇÃO DE PROIBIÇÃO NORMATIVA (PLACA RISCO DE
</t>
    </r>
    <r>
      <rPr>
        <sz val="6.5"/>
        <rFont val="Arial"/>
        <family val="2"/>
      </rPr>
      <t>EXPLOSÃO, RISCO DE CHOQUE ELÉTRICO, PROIBIDO FUMAR E M1)</t>
    </r>
  </si>
  <si>
    <r>
      <rPr>
        <b/>
        <sz val="7.5"/>
        <rFont val="Arial"/>
        <family val="2"/>
      </rPr>
      <t>INSTALAÇÕES ELÉTRICAS PARA INCÊNDIO</t>
    </r>
  </si>
  <si>
    <r>
      <rPr>
        <b/>
        <sz val="6.5"/>
        <rFont val="Arial"/>
        <family val="2"/>
      </rPr>
      <t>6.1</t>
    </r>
  </si>
  <si>
    <r>
      <rPr>
        <b/>
        <sz val="7.5"/>
        <rFont val="Arial"/>
        <family val="2"/>
      </rPr>
      <t>CABOS</t>
    </r>
  </si>
  <si>
    <r>
      <rPr>
        <sz val="6.5"/>
        <rFont val="Arial"/>
        <family val="2"/>
      </rPr>
      <t>6.1.1</t>
    </r>
  </si>
  <si>
    <r>
      <rPr>
        <sz val="6.5"/>
        <rFont val="Arial"/>
        <family val="2"/>
      </rPr>
      <t>39.12.520</t>
    </r>
  </si>
  <si>
    <r>
      <rPr>
        <sz val="6.5"/>
        <rFont val="Arial"/>
        <family val="2"/>
      </rPr>
      <t>6.1.2</t>
    </r>
  </si>
  <si>
    <r>
      <rPr>
        <sz val="6.5"/>
        <rFont val="Arial"/>
        <family val="2"/>
      </rPr>
      <t>39.12.530</t>
    </r>
  </si>
  <si>
    <r>
      <rPr>
        <sz val="6.5"/>
        <rFont val="Arial"/>
        <family val="2"/>
      </rPr>
      <t xml:space="preserve">CABO DE COBRE FLEXÍVEL BLINDADO DE 2 X 2,5 MM², ISOLAMENTO 600V, ISOLAÇÃO EM VC/E 105°C -
</t>
    </r>
    <r>
      <rPr>
        <sz val="6.5"/>
        <rFont val="Arial"/>
        <family val="2"/>
      </rPr>
      <t>PARA DETECÇÃO DE INCÊNDIO (SIRENE)</t>
    </r>
  </si>
  <si>
    <r>
      <rPr>
        <sz val="6.5"/>
        <rFont val="Arial"/>
        <family val="2"/>
      </rPr>
      <t>6.1.3</t>
    </r>
  </si>
  <si>
    <r>
      <rPr>
        <sz val="6.5"/>
        <rFont val="Arial"/>
        <family val="2"/>
      </rPr>
      <t>39.24.152</t>
    </r>
  </si>
  <si>
    <r>
      <rPr>
        <sz val="6.5"/>
        <rFont val="Arial"/>
        <family val="2"/>
      </rPr>
      <t xml:space="preserve">CABO DE COBRE FLEXÍVEL DE 3 X 2,5 MM², ISOLAMENTO 500 V - ISOLAÇÃO PP 70°C (ACIONADORES
</t>
    </r>
    <r>
      <rPr>
        <sz val="6.5"/>
        <rFont val="Arial"/>
        <family val="2"/>
      </rPr>
      <t>BOMBA DE INCÊNDIO)</t>
    </r>
  </si>
  <si>
    <r>
      <rPr>
        <sz val="6.5"/>
        <rFont val="Arial"/>
        <family val="2"/>
      </rPr>
      <t>6.1.4</t>
    </r>
  </si>
  <si>
    <r>
      <rPr>
        <sz val="6.5"/>
        <rFont val="Arial"/>
        <family val="2"/>
      </rPr>
      <t>39.29.111</t>
    </r>
  </si>
  <si>
    <r>
      <rPr>
        <sz val="6.5"/>
        <rFont val="Arial"/>
        <family val="2"/>
      </rPr>
      <t xml:space="preserve">CABO DE COBRE FLEXÍVEL DE 2,5 MM², ISOLAMENTO 750 V - ISOLAÇÃO LSHF/A 70°C - BAIXA
</t>
    </r>
    <r>
      <rPr>
        <sz val="6.5"/>
        <rFont val="Arial"/>
        <family val="2"/>
      </rPr>
      <t>EMISSÃO DE FUMAÇA E GASES</t>
    </r>
  </si>
  <si>
    <r>
      <rPr>
        <sz val="6.5"/>
        <rFont val="Arial"/>
        <family val="2"/>
      </rPr>
      <t>6.1.5</t>
    </r>
  </si>
  <si>
    <r>
      <rPr>
        <b/>
        <sz val="6.5"/>
        <rFont val="Arial"/>
        <family val="2"/>
      </rPr>
      <t>6.2</t>
    </r>
  </si>
  <si>
    <r>
      <rPr>
        <b/>
        <sz val="7.5"/>
        <rFont val="Arial"/>
        <family val="2"/>
      </rPr>
      <t>ELETRODUTOS, CONEXÕES, TOMADAS E DISJUNTORES</t>
    </r>
  </si>
  <si>
    <r>
      <rPr>
        <sz val="6.5"/>
        <rFont val="Arial"/>
        <family val="2"/>
      </rPr>
      <t>6.2.1</t>
    </r>
  </si>
  <si>
    <r>
      <rPr>
        <sz val="6.5"/>
        <rFont val="Arial"/>
        <family val="2"/>
      </rPr>
      <t>38.19.030</t>
    </r>
  </si>
  <si>
    <r>
      <rPr>
        <sz val="6.5"/>
        <rFont val="Arial"/>
        <family val="2"/>
      </rPr>
      <t>6.2.2</t>
    </r>
  </si>
  <si>
    <r>
      <rPr>
        <sz val="6.5"/>
        <rFont val="Arial"/>
        <family val="2"/>
      </rPr>
      <t>40.02.620</t>
    </r>
  </si>
  <si>
    <r>
      <rPr>
        <sz val="6.5"/>
        <rFont val="Arial"/>
        <family val="2"/>
      </rPr>
      <t>CAIXA DE PASSAGEM EM ALUMÍNIO FUNDIDO À PROVA DE TEMPO, 300 X 300 MM</t>
    </r>
  </si>
  <si>
    <r>
      <rPr>
        <sz val="6.5"/>
        <rFont val="Arial"/>
        <family val="2"/>
      </rPr>
      <t>6.2.3</t>
    </r>
  </si>
  <si>
    <r>
      <rPr>
        <sz val="6.5"/>
        <rFont val="Arial"/>
        <family val="2"/>
      </rPr>
      <t>38.04.040</t>
    </r>
  </si>
  <si>
    <r>
      <rPr>
        <sz val="6.5"/>
        <rFont val="Arial"/>
        <family val="2"/>
      </rPr>
      <t>ELETRODUTO GALVANIZADO, MÉDIO DE 3/4´ - COM ACESSÓRIOS</t>
    </r>
  </si>
  <si>
    <r>
      <rPr>
        <sz val="6.5"/>
        <rFont val="Arial"/>
        <family val="2"/>
      </rPr>
      <t>40.06.040</t>
    </r>
  </si>
  <si>
    <r>
      <rPr>
        <sz val="6.5"/>
        <rFont val="Arial"/>
        <family val="2"/>
      </rPr>
      <t>CONDULETE METÁLICO DE 3/4´</t>
    </r>
  </si>
  <si>
    <r>
      <rPr>
        <sz val="6.5"/>
        <rFont val="Arial"/>
        <family val="2"/>
      </rPr>
      <t>36.20.060</t>
    </r>
  </si>
  <si>
    <r>
      <rPr>
        <sz val="6.5"/>
        <rFont val="Arial"/>
        <family val="2"/>
      </rPr>
      <t>BRAÇADEIRA PARA FIXAÇÃO DE ELETRODUTO, ATÉ 4´</t>
    </r>
  </si>
  <si>
    <r>
      <rPr>
        <sz val="6.5"/>
        <rFont val="Arial"/>
        <family val="2"/>
      </rPr>
      <t>37.13.600</t>
    </r>
  </si>
  <si>
    <r>
      <rPr>
        <sz val="6.5"/>
        <rFont val="Arial"/>
        <family val="2"/>
      </rPr>
      <t>DISJUNTOR TERMOMAGNÉTICO, UNIPOLAR 127/220 V, CORRENTE DE 10 A ATÉ 30 A</t>
    </r>
  </si>
  <si>
    <r>
      <rPr>
        <b/>
        <sz val="6.5"/>
        <rFont val="Arial"/>
        <family val="2"/>
      </rPr>
      <t>6.3</t>
    </r>
  </si>
  <si>
    <r>
      <rPr>
        <b/>
        <sz val="7.5"/>
        <rFont val="Arial"/>
        <family val="2"/>
      </rPr>
      <t>CONJUNTO MOTOR-BOMBA E PAINEL DE ACIONAMENTO</t>
    </r>
  </si>
  <si>
    <r>
      <rPr>
        <sz val="6.5"/>
        <rFont val="Arial"/>
        <family val="2"/>
      </rPr>
      <t>6.3.1</t>
    </r>
  </si>
  <si>
    <r>
      <rPr>
        <sz val="6.5"/>
        <rFont val="Arial"/>
        <family val="2"/>
      </rPr>
      <t>37.13.650</t>
    </r>
  </si>
  <si>
    <r>
      <rPr>
        <sz val="6.5"/>
        <rFont val="Arial"/>
        <family val="2"/>
      </rPr>
      <t>DISJUNTOR TERMOMAGNÉTICO, TRIPOLAR 220/380 V, CORRENTE DE 10 A ATÉ 50 A</t>
    </r>
  </si>
  <si>
    <r>
      <rPr>
        <sz val="6.5"/>
        <rFont val="Arial"/>
        <family val="2"/>
      </rPr>
      <t>40.20.100</t>
    </r>
  </si>
  <si>
    <r>
      <rPr>
        <sz val="6.5"/>
        <rFont val="Arial"/>
        <family val="2"/>
      </rPr>
      <t>BOTOEIRA DE COMANDO LIGA-DESLIGA</t>
    </r>
  </si>
  <si>
    <r>
      <rPr>
        <sz val="6.5"/>
        <rFont val="Arial"/>
        <family val="2"/>
      </rPr>
      <t>40.20.110</t>
    </r>
  </si>
  <si>
    <r>
      <rPr>
        <sz val="6.5"/>
        <rFont val="Arial"/>
        <family val="2"/>
      </rPr>
      <t>ALARME SONORO BITONAL 220 V PARA PAINEL DE COMANDO</t>
    </r>
  </si>
  <si>
    <r>
      <rPr>
        <sz val="6.5"/>
        <rFont val="Arial"/>
        <family val="2"/>
      </rPr>
      <t>37.06.014</t>
    </r>
  </si>
  <si>
    <r>
      <rPr>
        <sz val="6.5"/>
        <rFont val="Arial"/>
        <family val="2"/>
      </rPr>
      <t>PAINEL AUTOPORTANTE EM CHAPA DE AÇO, COM PROTEÇÃO MÍNIMA IP 54 - SEM COMPONENTES</t>
    </r>
  </si>
  <si>
    <r>
      <rPr>
        <b/>
        <sz val="7.5"/>
        <rFont val="Arial"/>
        <family val="2"/>
      </rPr>
      <t>RESERVATÓRIO APOIADO</t>
    </r>
  </si>
  <si>
    <r>
      <rPr>
        <b/>
        <sz val="6.5"/>
        <rFont val="Arial"/>
        <family val="2"/>
      </rPr>
      <t>7.1</t>
    </r>
  </si>
  <si>
    <r>
      <rPr>
        <sz val="6.5"/>
        <rFont val="Arial"/>
        <family val="2"/>
      </rPr>
      <t>7.1.1</t>
    </r>
  </si>
  <si>
    <r>
      <rPr>
        <b/>
        <sz val="7.5"/>
        <rFont val="Arial"/>
        <family val="2"/>
      </rPr>
      <t>LIMPEZA GERAL DA OBRA</t>
    </r>
  </si>
  <si>
    <r>
      <rPr>
        <sz val="6.5"/>
        <rFont val="Arial"/>
        <family val="2"/>
      </rPr>
      <t>55.01.020</t>
    </r>
  </si>
  <si>
    <r>
      <rPr>
        <sz val="6.5"/>
        <rFont val="Arial"/>
        <family val="2"/>
      </rPr>
      <t>LIMPEZA FINAL DA OBRA</t>
    </r>
  </si>
  <si>
    <r>
      <rPr>
        <b/>
        <sz val="7.5"/>
        <rFont val="Arial"/>
        <family val="2"/>
      </rPr>
      <t>DOCUMENTAÇÕES</t>
    </r>
  </si>
  <si>
    <r>
      <rPr>
        <b/>
        <sz val="6.5"/>
        <rFont val="Arial"/>
        <family val="2"/>
      </rPr>
      <t>9.1</t>
    </r>
  </si>
  <si>
    <r>
      <rPr>
        <b/>
        <sz val="7.5"/>
        <rFont val="Arial"/>
        <family val="2"/>
      </rPr>
      <t>PEDIDO DE VISTORIA NO SISTEMA VIA FÁCIL, TREINAMENTOS, LAUDOS E MEDIÇÕES</t>
    </r>
  </si>
  <si>
    <r>
      <rPr>
        <sz val="6.5"/>
        <rFont val="Arial"/>
        <family val="2"/>
      </rPr>
      <t>9.1.1</t>
    </r>
  </si>
  <si>
    <r>
      <rPr>
        <sz val="6.5"/>
        <rFont val="Arial"/>
        <family val="2"/>
      </rPr>
      <t>9.1.2</t>
    </r>
  </si>
  <si>
    <r>
      <rPr>
        <sz val="6.5"/>
        <rFont val="Arial"/>
        <family val="2"/>
      </rPr>
      <t>LAUDO DAS INSTALAÇÕES ELÉTRICAS, INCLUINDO SPDA.</t>
    </r>
  </si>
  <si>
    <r>
      <rPr>
        <sz val="6.5"/>
        <rFont val="Arial"/>
        <family val="2"/>
      </rPr>
      <t>9.1.3</t>
    </r>
  </si>
  <si>
    <r>
      <rPr>
        <sz val="6.5"/>
        <rFont val="Arial"/>
        <family val="2"/>
      </rPr>
      <t>LAUDO COM TESTE DE ESTANQUEIDADE</t>
    </r>
  </si>
  <si>
    <r>
      <rPr>
        <b/>
        <sz val="5.5"/>
        <rFont val="Arial"/>
        <family val="2"/>
      </rPr>
      <t>VALOR ORÇAMENTO:</t>
    </r>
  </si>
  <si>
    <r>
      <rPr>
        <b/>
        <sz val="5.5"/>
        <rFont val="Arial"/>
        <family val="2"/>
      </rPr>
      <t>VALOR BDI TOTAL:</t>
    </r>
  </si>
  <si>
    <r>
      <rPr>
        <b/>
        <sz val="5.5"/>
        <rFont val="Arial"/>
        <family val="2"/>
      </rPr>
      <t>VALOR TOTAL:</t>
    </r>
  </si>
  <si>
    <t>CURVA 90 GRAUS, EM AÇO, CONEXÃO ROSQUEDADA, DN 65 (2 1/2"), INSTALADO EM REDE DE
ALIMENTAÇÃO PARA HIDRANTE - FORNECIMENTO E INSTALAÇÃO.</t>
  </si>
  <si>
    <r>
      <rPr>
        <sz val="6.5"/>
        <rFont val="Arial"/>
        <family val="2"/>
      </rPr>
      <t>ABRIGO DE HIDRANTE DE 2 1/2´ COMPLETO - INCLUSIVE MANGUEIRA DE 30 M (2 X 15 M)</t>
    </r>
    <r>
      <rPr>
        <sz val="6.5"/>
        <rFont val="Arial"/>
        <family val="2"/>
      </rPr>
      <t xml:space="preserve"> E SEUS COMPONENTES</t>
    </r>
  </si>
  <si>
    <t>ELETRODUTO GALVANIZADO, MÉDIO DE 1´ - COM ACESSÓRIOS</t>
  </si>
  <si>
    <t>UNIDADE</t>
  </si>
  <si>
    <t>unxmês</t>
  </si>
  <si>
    <t>m²</t>
  </si>
  <si>
    <t>m³</t>
  </si>
  <si>
    <t>m</t>
  </si>
  <si>
    <t>kg</t>
  </si>
  <si>
    <t>un</t>
  </si>
  <si>
    <t>UN</t>
  </si>
  <si>
    <t>cj</t>
  </si>
  <si>
    <t>GL</t>
  </si>
  <si>
    <t>CONTATOR TRIPOLAR E DISJUNTOR MOTOR - FORNECIMENTO E INSTALAÇÃO INCLUSIVE ELETROTÉCNICO. INSTALAÇÃO NO PAINEL ELÉTRICO COM PROTEÇÃO CONFORME POTÊNCIA DA BOMBA</t>
  </si>
  <si>
    <t>SERVIÇOS TÉCNICOS PROFISSIONAIS PARA OBTENÇÃO DO AVCB JUNTO AO CORPO DE BOMBEIROS PARA EDIFICAÇÕES ATÉ 2000 M2</t>
  </si>
  <si>
    <t>REMOÇÃO DE ENTULHO SEPARADO DE OBRA COM CAÇAMBA METÁLICA - TERRA, ALVENARIA, CONCRETO, ARGAMASSA, MADEIRA, PAPEL, PLÁSTICO OU METAL</t>
  </si>
  <si>
    <t>LUVA, EM AÇO, CONEXÃO SOLDADA, DN 65 (2 1/2?), INSTALADO EM REDE DE ALIMENTAÇÃO PARA HIDRANTE - FORNECIMENTO E INSTALAÇÃO.</t>
  </si>
  <si>
    <t>ITEM</t>
  </si>
  <si>
    <t>CÓDIGO</t>
  </si>
  <si>
    <t>DESCRIÇÃO</t>
  </si>
  <si>
    <t>FONTE</t>
  </si>
  <si>
    <t>UND</t>
  </si>
  <si>
    <t>QTD</t>
  </si>
  <si>
    <t>PREÇO UNIT. MAT. (R$)</t>
  </si>
  <si>
    <t>PREÇO UNIT. M.O. (R$)</t>
  </si>
  <si>
    <t>PREÇO
UNITÁRIO R$</t>
  </si>
  <si>
    <t>PREÇO TOTAL (R$) S/BDI</t>
  </si>
  <si>
    <t>PREÇO TOTAL (R$) C/BDI</t>
  </si>
  <si>
    <t>5.1</t>
  </si>
  <si>
    <t>5.2</t>
  </si>
  <si>
    <t>COMP-015548</t>
  </si>
  <si>
    <t>PRÓPRIA</t>
  </si>
  <si>
    <t>uni</t>
  </si>
  <si>
    <t>-</t>
  </si>
  <si>
    <t>LUCAS PIMENTEL GOBBO</t>
  </si>
  <si>
    <t>CREA 5069379148</t>
  </si>
  <si>
    <r>
      <rPr>
        <b/>
        <sz val="6"/>
        <rFont val="Arial"/>
        <family val="2"/>
      </rPr>
      <t>VALOR TOTAL:</t>
    </r>
  </si>
  <si>
    <t>REF. BDI 20%</t>
  </si>
  <si>
    <r>
      <rPr>
        <b/>
        <sz val="6"/>
        <rFont val="Arial"/>
        <family val="2"/>
      </rPr>
      <t>VALOR BDI TOTAL:</t>
    </r>
  </si>
  <si>
    <r>
      <rPr>
        <b/>
        <sz val="6"/>
        <rFont val="Arial"/>
        <family val="2"/>
      </rPr>
      <t>VALOR ORÇAMENTO:</t>
    </r>
  </si>
  <si>
    <t>OBRA:</t>
  </si>
  <si>
    <t>ÁREA</t>
  </si>
  <si>
    <t>PRAZO</t>
  </si>
  <si>
    <t>EXECUÇÃO SERVIÇO DE PREVENÇÃO E COMBATE A INCÊNDIOS</t>
  </si>
  <si>
    <t>VALOR TOTAL</t>
  </si>
  <si>
    <t>DATA BASE:</t>
  </si>
  <si>
    <t>ITENS</t>
  </si>
  <si>
    <t>DESCRIÇÃO DAS ETAPAS</t>
  </si>
  <si>
    <t>VALOR TOTAL EM R$</t>
  </si>
  <si>
    <t>1° MÊS</t>
  </si>
  <si>
    <t>2° MÊS</t>
  </si>
  <si>
    <t>3° MÊS</t>
  </si>
  <si>
    <t>4° MÊS</t>
  </si>
  <si>
    <t>5° MÊS</t>
  </si>
  <si>
    <t>6° MÊS</t>
  </si>
  <si>
    <t>TOTAL MENSAL - R$</t>
  </si>
  <si>
    <t>PERCENTUAL DO MÊS - %</t>
  </si>
  <si>
    <t>VALOR ACUMULADO - R$</t>
  </si>
  <si>
    <t>PERCENTUAL ACUMULADO - %</t>
  </si>
  <si>
    <t/>
  </si>
  <si>
    <r>
      <rPr>
        <b/>
        <sz val="7"/>
        <rFont val="Arial"/>
        <family val="2"/>
      </rPr>
      <t>VALOR SEM ENCARGOS:</t>
    </r>
  </si>
  <si>
    <r>
      <rPr>
        <b/>
        <sz val="7"/>
        <rFont val="Arial"/>
        <family val="2"/>
      </rPr>
      <t>VALOR ENCARGOS:</t>
    </r>
  </si>
  <si>
    <t>VALOR SEM BDI:</t>
  </si>
  <si>
    <t>CURSO DE BRIGADA DE INCÊNDIO, MINISTRADO POR OFICIAL OU TÉCNICO ESPECIALISTA COM CARGA HORÁRIA DE 08:00 HORAS</t>
  </si>
  <si>
    <t>GERAL</t>
  </si>
  <si>
    <t>5.1.1</t>
  </si>
  <si>
    <t>5.2.1</t>
  </si>
  <si>
    <t>5.2.2</t>
  </si>
  <si>
    <t>5.2.3</t>
  </si>
  <si>
    <t>5.2.4</t>
  </si>
  <si>
    <t>5.2.5</t>
  </si>
  <si>
    <t>5.2.6</t>
  </si>
  <si>
    <t>6.2.4</t>
  </si>
  <si>
    <t>6.2.5</t>
  </si>
  <si>
    <t>6.2.9</t>
  </si>
  <si>
    <t>9.1.4</t>
  </si>
  <si>
    <t>EXECUÇÕES CIVIS</t>
  </si>
  <si>
    <t>LASTRO DE PEDRA BRITADA</t>
  </si>
  <si>
    <t>ELETRODUTO DE PVC CORRUGADO FLEXÍVEL LEVE, DIÂMETRO EXTERNO DE 25 MM (3/4`)</t>
  </si>
  <si>
    <t>ELETRODUTO DE PVC CORRUGADO FLEXÍVEL LEVE, DIÂMETRO EXTERNO DE 32 MM (1`)</t>
  </si>
  <si>
    <t>5.4</t>
  </si>
  <si>
    <t>5.4.1</t>
  </si>
  <si>
    <t>5.5.1</t>
  </si>
  <si>
    <t>5.5</t>
  </si>
  <si>
    <t>5.5.2</t>
  </si>
  <si>
    <r>
      <rPr>
        <sz val="6.5"/>
        <rFont val="Arial"/>
        <family val="2"/>
      </rPr>
      <t>6.2.6</t>
    </r>
    <r>
      <rPr>
        <sz val="11"/>
        <color theme="1"/>
        <rFont val="Calibri"/>
        <family val="2"/>
        <scheme val="minor"/>
      </rPr>
      <t/>
    </r>
  </si>
  <si>
    <r>
      <rPr>
        <sz val="6.5"/>
        <rFont val="Arial"/>
        <family val="2"/>
      </rPr>
      <t>6.2.7</t>
    </r>
    <r>
      <rPr>
        <sz val="11"/>
        <color theme="1"/>
        <rFont val="Calibri"/>
        <family val="2"/>
        <scheme val="minor"/>
      </rPr>
      <t/>
    </r>
  </si>
  <si>
    <t>6.2.10</t>
  </si>
  <si>
    <t>CABO DE COBRE DE 10 MM², ISOLAMENTO 750 V - ISOLAÇÃO EM PVC 70°C</t>
  </si>
  <si>
    <t>ACIONADOR MANUAL TIPO QUEBRA VIDRO, EM CAIXA PLÁSTICA</t>
  </si>
  <si>
    <t>6.4</t>
  </si>
  <si>
    <t>6.4.1</t>
  </si>
  <si>
    <t>6.4.2</t>
  </si>
  <si>
    <t>CENTRAL DE DETECÇÃO E ALARME DE INCÊNDIO E ACIONAMENTO</t>
  </si>
  <si>
    <r>
      <rPr>
        <b/>
        <sz val="7.5"/>
        <rFont val="Arial"/>
        <family val="2"/>
      </rPr>
      <t>RESERVATÓRIO APOIADO</t>
    </r>
    <r>
      <rPr>
        <b/>
        <sz val="7.5"/>
        <rFont val="Arial"/>
        <family val="2"/>
      </rPr>
      <t xml:space="preserve"> E BASE</t>
    </r>
  </si>
  <si>
    <t>ILUMINAÇÕES DE EMERGÊNCIA</t>
  </si>
  <si>
    <t>MÃO DE OBRA</t>
  </si>
  <si>
    <t>CONJUNTO MOTOR-BOMBA (CENTRÍFUGA) 7,5 CV, MULTIESTÁGIO, HMAN= 30 A 80 MCA, Q= 21,6 A 12,0 M³/H</t>
  </si>
  <si>
    <t>47.01.070</t>
  </si>
  <si>
    <t>REGISTRO DE GAVETA EM LATÃO FUNDIDO SEM ACABAMENTO, DN= 2 1/2´</t>
  </si>
  <si>
    <t>47.05.060</t>
  </si>
  <si>
    <t>VÁLVULA DE RETENÇÃO HORIZONTAL EM BRONZE, DN= 2 1/2´</t>
  </si>
  <si>
    <t>2.1.1</t>
  </si>
  <si>
    <t>4.2.1</t>
  </si>
  <si>
    <t>4.2.2</t>
  </si>
  <si>
    <t>4.2.3</t>
  </si>
  <si>
    <t>4.2.4</t>
  </si>
  <si>
    <t>6.3.2</t>
  </si>
  <si>
    <t>6.3.3</t>
  </si>
  <si>
    <t>6.3.4</t>
  </si>
  <si>
    <t>6.3.5</t>
  </si>
  <si>
    <t>6.3.6</t>
  </si>
  <si>
    <t>6.3.7</t>
  </si>
  <si>
    <t>6.3.8</t>
  </si>
  <si>
    <t>6.4.3</t>
  </si>
  <si>
    <t>5.1.2</t>
  </si>
  <si>
    <t>30 dias</t>
  </si>
  <si>
    <t>CONDULETE METÁLICO DE 1´</t>
  </si>
  <si>
    <t>CENTRAL DE DETECÇÃO E ALARME DE INCÊNDIO COMPLETA, AUTONOMIA DE 1 HORA PARA 12 LAÇOS, 220 V/12 V</t>
  </si>
  <si>
    <t>48.02.008</t>
  </si>
  <si>
    <t>RESERVATÓRIO FIBRA DE VIDRO CILÍNDRICO VERTICAL APOIADO – 08 M3. REFERENTE AO RESERVATÓRIO DE 8 M3</t>
  </si>
  <si>
    <r>
      <rPr>
        <sz val="6.5"/>
        <rFont val="Arial"/>
        <family val="2"/>
      </rPr>
      <t>7.1.2</t>
    </r>
  </si>
  <si>
    <t>TORNEIRA DE BOIA, DN= 3/4´</t>
  </si>
  <si>
    <r>
      <rPr>
        <sz val="6.5"/>
        <rFont val="Arial"/>
        <family val="2"/>
      </rPr>
      <t>7.1.3</t>
    </r>
  </si>
  <si>
    <r>
      <rPr>
        <sz val="6.5"/>
        <rFont val="Arial"/>
        <family val="2"/>
      </rPr>
      <t>45.01.020</t>
    </r>
  </si>
  <si>
    <r>
      <rPr>
        <sz val="6.5"/>
        <rFont val="Arial"/>
        <family val="2"/>
      </rPr>
      <t>ENTRADA COMPLETA DE ÁGUA COM ABRIGO E REGISTRO DE GAVETA, DN= 3/4´</t>
    </r>
  </si>
  <si>
    <r>
      <rPr>
        <sz val="6.5"/>
        <rFont val="Arial"/>
        <family val="2"/>
      </rPr>
      <t>7.1.4</t>
    </r>
  </si>
  <si>
    <r>
      <rPr>
        <sz val="6.5"/>
        <rFont val="Arial"/>
        <family val="2"/>
      </rPr>
      <t>46.07.020</t>
    </r>
  </si>
  <si>
    <r>
      <rPr>
        <sz val="6.5"/>
        <rFont val="Arial"/>
        <family val="2"/>
      </rPr>
      <t>TUBO GALVANIZADO DN= 3/4´, INCLUSIVE CONEXÕES</t>
    </r>
  </si>
  <si>
    <r>
      <rPr>
        <sz val="6.5"/>
        <rFont val="Arial"/>
        <family val="2"/>
      </rPr>
      <t>7.1.5</t>
    </r>
    <r>
      <rPr>
        <sz val="11"/>
        <color theme="1"/>
        <rFont val="Calibri"/>
        <family val="2"/>
        <scheme val="minor"/>
      </rPr>
      <t/>
    </r>
  </si>
  <si>
    <r>
      <rPr>
        <sz val="6.5"/>
        <rFont val="Arial"/>
        <family val="2"/>
      </rPr>
      <t>7.1.6</t>
    </r>
    <r>
      <rPr>
        <sz val="11"/>
        <color theme="1"/>
        <rFont val="Calibri"/>
        <family val="2"/>
        <scheme val="minor"/>
      </rPr>
      <t/>
    </r>
  </si>
  <si>
    <t>M3</t>
  </si>
  <si>
    <r>
      <rPr>
        <sz val="6.5"/>
        <rFont val="Arial"/>
        <family val="2"/>
      </rPr>
      <t>7.1.7</t>
    </r>
    <r>
      <rPr>
        <sz val="11"/>
        <color theme="1"/>
        <rFont val="Calibri"/>
        <family val="2"/>
        <scheme val="minor"/>
      </rPr>
      <t/>
    </r>
  </si>
  <si>
    <r>
      <rPr>
        <sz val="6.5"/>
        <rFont val="Arial"/>
        <family val="2"/>
      </rPr>
      <t>09.02.020</t>
    </r>
  </si>
  <si>
    <r>
      <rPr>
        <sz val="6.5"/>
        <rFont val="Arial"/>
        <family val="2"/>
      </rPr>
      <t>FORMA PLANA EM COMPENSADO PARA ESTRUTURA CONVENCIONAL</t>
    </r>
  </si>
  <si>
    <r>
      <rPr>
        <sz val="6.5"/>
        <rFont val="Arial"/>
        <family val="2"/>
      </rPr>
      <t>7.1.8</t>
    </r>
    <r>
      <rPr>
        <sz val="11"/>
        <color theme="1"/>
        <rFont val="Calibri"/>
        <family val="2"/>
        <scheme val="minor"/>
      </rPr>
      <t/>
    </r>
  </si>
  <si>
    <r>
      <rPr>
        <sz val="6.5"/>
        <rFont val="Arial"/>
        <family val="2"/>
      </rPr>
      <t>7.1.9</t>
    </r>
    <r>
      <rPr>
        <sz val="11"/>
        <color theme="1"/>
        <rFont val="Calibri"/>
        <family val="2"/>
        <scheme val="minor"/>
      </rPr>
      <t/>
    </r>
  </si>
  <si>
    <t xml:space="preserve">TELA DE ARAME GALVANIZADO FIO Nº 12 BWG, MALHA DE 2" </t>
  </si>
  <si>
    <r>
      <rPr>
        <sz val="6.5"/>
        <rFont val="Arial"/>
        <family val="2"/>
      </rPr>
      <t>7.1.10</t>
    </r>
    <r>
      <rPr>
        <sz val="11"/>
        <color theme="1"/>
        <rFont val="Calibri"/>
        <family val="2"/>
        <scheme val="minor"/>
      </rPr>
      <t/>
    </r>
  </si>
  <si>
    <r>
      <rPr>
        <sz val="6.5"/>
        <rFont val="Arial"/>
        <family val="2"/>
      </rPr>
      <t>7.1.11</t>
    </r>
    <r>
      <rPr>
        <sz val="11"/>
        <color theme="1"/>
        <rFont val="Calibri"/>
        <family val="2"/>
        <scheme val="minor"/>
      </rPr>
      <t/>
    </r>
  </si>
  <si>
    <r>
      <rPr>
        <sz val="6.5"/>
        <rFont val="Arial"/>
        <family val="2"/>
      </rPr>
      <t>11.16.040</t>
    </r>
  </si>
  <si>
    <r>
      <rPr>
        <sz val="6.5"/>
        <rFont val="Arial"/>
        <family val="2"/>
      </rPr>
      <t>LANÇAMENTO E ADENSAMENTO DE CONCRETO OU MASSA EM FUNDAÇÃO</t>
    </r>
  </si>
  <si>
    <t>7.1.12</t>
  </si>
  <si>
    <t>CDHU</t>
  </si>
  <si>
    <t>2.1.2</t>
  </si>
  <si>
    <t>03.01.020</t>
  </si>
  <si>
    <t>DEMOLIÇÃO MANUAL DE CONCRETO SIMPLES</t>
  </si>
  <si>
    <t>2.1.3</t>
  </si>
  <si>
    <t>03.01.040</t>
  </si>
  <si>
    <t>DEMOLIÇÃO MANUAL DE CONCRETO ARMADO</t>
  </si>
  <si>
    <t>8.1</t>
  </si>
  <si>
    <t>SPDA SISTEMA DE PROTEÇÃO ATMOSFÉRICA</t>
  </si>
  <si>
    <t>8.1.1</t>
  </si>
  <si>
    <t>39.04.070</t>
  </si>
  <si>
    <t>CABO DE COBRE NU, TÊMPERA MOLE, CLASSE 2, DE 35 MM²</t>
  </si>
  <si>
    <t>8.1.2</t>
  </si>
  <si>
    <t>39.04.080</t>
  </si>
  <si>
    <t>CABO DE COBRE NU, TÊMPERA MOLE, CLASSE 2, DE 50 MM²</t>
  </si>
  <si>
    <t>8.1.3</t>
  </si>
  <si>
    <t>42.05.200</t>
  </si>
  <si>
    <t>HASTE DE ATERRAMENTO DE 5/8'' X 2,4 M</t>
  </si>
  <si>
    <t>8.1.4</t>
  </si>
  <si>
    <t>42.05.310</t>
  </si>
  <si>
    <t>CAIXA DE INSPEÇÃO DO TERRA CILÍNDRICA EM PVC RÍGIDO, DIÂMETRO DE 300 MM - H= 250 MM</t>
  </si>
  <si>
    <t>8.1.5</t>
  </si>
  <si>
    <t>42.20.220</t>
  </si>
  <si>
    <t>SOLDA EXOTÉRMICA CONEXÃO CABO-HASTE EM T, BITOLA DO CABO DE 50MM² A 95MM² PARA HASTE DE 5/8" E 3/4"</t>
  </si>
  <si>
    <t>8.1.6</t>
  </si>
  <si>
    <t>42.05.520</t>
  </si>
  <si>
    <t>SUPORTE PARA FIXAÇÃO DE FITA DE ALUMÍNIO 7/8" X 1/8", COM BASE PLANA</t>
  </si>
  <si>
    <t>8.1.7</t>
  </si>
  <si>
    <t>42.05.440</t>
  </si>
  <si>
    <t>BARRA CONDUTORA CHATA EM ALUMÍNIO DE 7/8´ X 1/8´, INCLUSIVE ACESSÓRIOS DE FIXAÇÃO</t>
  </si>
  <si>
    <t>8.1.8</t>
  </si>
  <si>
    <t>42.05.250</t>
  </si>
  <si>
    <t>BARRA CONDUTORA CHATA EM ALUMÍNIO DE 3/4´ X 1/4´, INCLUSIVE ACESSÓRIOS DE FIXAÇÃO</t>
  </si>
  <si>
    <t>8.1.9</t>
  </si>
  <si>
    <t>42.01.020</t>
  </si>
  <si>
    <t>CAPTOR TIPO FRANKLIN, H= 300 MM, 4 PONTOS, 1 DESCIDA, ACABAMENTO CROMADO</t>
  </si>
  <si>
    <t>8.1.10</t>
  </si>
  <si>
    <t>38.01.060</t>
  </si>
  <si>
    <t>ELETRODUTO DE PVC RÍGIDO ROSCÁVEL DE 1´ - COM ACESSÓRIOS</t>
  </si>
  <si>
    <t>8.1.11</t>
  </si>
  <si>
    <t>42.04.060</t>
  </si>
  <si>
    <t>BASE PARA MASTRO DE DIÂMETRO 2´</t>
  </si>
  <si>
    <t>8.1.12</t>
  </si>
  <si>
    <t>42.04.120</t>
  </si>
  <si>
    <t>MASTRO SIMPLES GALVANIZADO DE DIÂMETRO 2´</t>
  </si>
  <si>
    <t>8.1.13</t>
  </si>
  <si>
    <t>42.05.120</t>
  </si>
  <si>
    <t>CONECTOR DE EMENDA EM LATÃO PARA CABO DE ATÉ 50 MM² COM 4 PARAFUSOS</t>
  </si>
  <si>
    <t>8.1.14</t>
  </si>
  <si>
    <t>42.04.080</t>
  </si>
  <si>
    <t>CONTRAVENTAGEM COM CABO PARA MASTRO DE DIÂMETRO 2´</t>
  </si>
  <si>
    <t>8.1.15</t>
  </si>
  <si>
    <t>42.05.380</t>
  </si>
  <si>
    <t>CAIXA DE EQUALIZAÇÃO, DE EMBUTIR, EM AÇO COM BARRAMENTO, DE 200 X 200 MM E TAMPA</t>
  </si>
  <si>
    <t>8.1.16</t>
  </si>
  <si>
    <t>42.05.580</t>
  </si>
  <si>
    <t>TERMINAL ESTANHADO COM 1 FURO E 1 COMPRESSÃO - 35 MM²</t>
  </si>
  <si>
    <t>8.1.17</t>
  </si>
  <si>
    <t>42.01.096</t>
  </si>
  <si>
    <t>CAPTOR TIPO TERMINAL AÉREO, H= 250 MM, DIÂMETRO DE 3/8´ GALVANIZADO A FOGO</t>
  </si>
  <si>
    <t>8.2</t>
  </si>
  <si>
    <t>PROTEÇÃO PASSIVA CONTRA INCÊNDIO</t>
  </si>
  <si>
    <t>8.2.1</t>
  </si>
  <si>
    <t>PROTEÇÃO PASSIVA CONTRA INCÊNDIO COM TINTA INTUMESCENTE, COM TEMPO REQUERIDO DE RESISTÊNCIA AO FOGO TRRF = 60 MIN - APLICAÇÃO EM ESTRUTURA METÁLICA</t>
  </si>
  <si>
    <t>8.3</t>
  </si>
  <si>
    <t>8.3.1</t>
  </si>
  <si>
    <r>
      <rPr>
        <sz val="6.5"/>
        <rFont val="Arial"/>
        <family val="2"/>
      </rPr>
      <t>3.1.2</t>
    </r>
  </si>
  <si>
    <r>
      <rPr>
        <sz val="6.5"/>
        <rFont val="Arial"/>
        <family val="2"/>
      </rPr>
      <t>17.05.070</t>
    </r>
  </si>
  <si>
    <r>
      <rPr>
        <sz val="6.5"/>
        <rFont val="Arial"/>
        <family val="2"/>
      </rPr>
      <t>PISO COM REQUADRO EM CONCRETO SIMPLES COM CONTROLE DE FCK= 20 MPA</t>
    </r>
  </si>
  <si>
    <t>CABO DE COBRE FLEXÍVEL BLINDADO DE 3 X 1,5 MM², ISOLAMENTO 600V, ISOLAÇÃO EM VC/E 105°C -
PARA DETECÇÃO DE INCÊNDIO (ACIONADORES DO ALARME DE INCÊNDIO)</t>
  </si>
  <si>
    <t>39.02.040</t>
  </si>
  <si>
    <t>38.19.040</t>
  </si>
  <si>
    <t>40.06.060</t>
  </si>
  <si>
    <t>43.10.480</t>
  </si>
  <si>
    <t>38.04.060</t>
  </si>
  <si>
    <t>37.13.640</t>
  </si>
  <si>
    <t>DISJUNTOR TERMOMAGNÉTICO, UNIPOLAR 127/220 V, CORRENTE DE 10 A ATÉ 50 A</t>
  </si>
  <si>
    <t>50.05.270</t>
  </si>
  <si>
    <t>50.05.170</t>
  </si>
  <si>
    <t>48.05.010</t>
  </si>
  <si>
    <t>35.01.070</t>
  </si>
  <si>
    <t>33.07.303</t>
  </si>
  <si>
    <t>8.4</t>
  </si>
  <si>
    <t>8.4.1</t>
  </si>
  <si>
    <t>REPAROS, CONSERVACOES E COMPLEMENTOS - GLP</t>
  </si>
  <si>
    <t>PIGTAIL FLEXÍVEL, REVESTIDO COM BORRACHA SINTÉTICA RESISTENTE, DN= 7/16´ COMPRIMENTO ATÉ 1,00 M</t>
  </si>
  <si>
    <t>47.20.070</t>
  </si>
  <si>
    <t>8.3.2</t>
  </si>
  <si>
    <t>REGULADOR DE PRIMEIRO ESTÁGIO DE ALTA PRESSÃO ATÉ 2 KGF/CM², VAZÃO DE 90 KG GLP/HORA</t>
  </si>
  <si>
    <t>47.20.080</t>
  </si>
  <si>
    <t>ADEQUAÇÃO CORRIMÃO E GUARDA CORPO</t>
  </si>
  <si>
    <t>24.03.310</t>
  </si>
  <si>
    <t>CORRIMÃO TUBULAR EM AÇO GALVANIZADO, DIÂMETRO 1 1/2´</t>
  </si>
  <si>
    <t>24.03.040</t>
  </si>
  <si>
    <t>GUARDA-CORPO TUBULAR COM TELA EM AÇO GALVANIZADO, DIÂMETRO DE 1 1/2´</t>
  </si>
  <si>
    <t>8.3.3</t>
  </si>
  <si>
    <t>33.07.102</t>
  </si>
  <si>
    <t>ESMALTE A BASE DE ÁGUA EM ESTRUTURA METÁLICA</t>
  </si>
  <si>
    <t>50.05.312</t>
  </si>
  <si>
    <t>BLOCO AUTÔNOMO DE ILUMINAÇÃO DE EMERGÊNCIA LED, COM AUTONOMIA MÍNIMA DE 3 HORAS, FLUXO LUMINOSO DE 2.000 ATÉ 3.000 LUMÉNS, EQUIPADO COM 2 FARÓIS</t>
  </si>
  <si>
    <t>11.03.090</t>
  </si>
  <si>
    <t>CONCRETO PREPARADO NO LOCAL, FCK = 20 MPA</t>
  </si>
  <si>
    <t>20.05.36</t>
  </si>
  <si>
    <t>CPOS</t>
  </si>
  <si>
    <t>CONCRETO FCK=15MPA C/ AGREGADO RECICLADO</t>
  </si>
  <si>
    <t>FONTE:</t>
  </si>
  <si>
    <t>VERSÃO:</t>
  </si>
  <si>
    <t>BDI: 20,00%</t>
  </si>
  <si>
    <t>EXECUÇÃO DO SISTEMA DE PREVENÇÃO E COMBATE A INCÊNDIOS</t>
  </si>
  <si>
    <t>SINAPI</t>
  </si>
  <si>
    <t>2023/02 COM DESONERAÇÃO</t>
  </si>
  <si>
    <t>LOCAL:</t>
  </si>
  <si>
    <t>SIURB</t>
  </si>
  <si>
    <t>189 COM DESNOREAÇÃO</t>
  </si>
  <si>
    <t>RUA MANOEL RIBEIRO BERNARDES, CONJ. HABITACIONAL VILA UNIÃO, ITATINGA/SP</t>
  </si>
  <si>
    <t>Itatinga, 03 maio de 2023</t>
  </si>
  <si>
    <t>Itatinga, 03  maio de 2023</t>
  </si>
  <si>
    <t>Itatinga, 03 de maio de 2023</t>
  </si>
  <si>
    <t>DATA: 03/05/2023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</si>
</sst>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\.d\.yy;@"/>
    <numFmt numFmtId="165" formatCode="_(* #,##0.00_);_(* \(#,##0.00\);_(* &quot;-&quot;??_);_(@_)"/>
    <numFmt numFmtId="166" formatCode="&quot;R$&quot;\ #,##0.00;[Red]&quot;R$&quot;\ #,##0.00"/>
    <numFmt numFmtId="167" formatCode="[$-416]mmmm\-yy;@"/>
    <numFmt numFmtId="168" formatCode="#,##0.00;[Red]#,##0.00"/>
  </numFmts>
  <fonts count="74">
    <font>
      <sz val="11"/>
      <color theme="1"/>
      <name val="Calibri"/>
      <family val="2"/>
      <scheme val="minor"/>
    </font>
    <font>
      <b/>
      <sz val="6.5"/>
      <name val="Arial"/>
      <family val="2"/>
    </font>
    <font>
      <b/>
      <sz val="6.5"/>
      <name val="Arial"/>
      <family val="2"/>
    </font>
    <font>
      <sz val="10"/>
      <color rgb="FF000000"/>
      <name val="Times New Roman"/>
      <family val="1"/>
    </font>
    <font>
      <b/>
      <sz val="5.5"/>
      <name val="Arial"/>
      <family val="2"/>
    </font>
    <font>
      <b/>
      <sz val="5.5"/>
      <name val="Arial"/>
      <family val="2"/>
    </font>
    <font>
      <b/>
      <sz val="6.5"/>
      <color rgb="FF000000"/>
      <name val="Arial"/>
      <family val="2"/>
    </font>
    <font>
      <b/>
      <sz val="7.5"/>
      <name val="Arial"/>
      <family val="2"/>
    </font>
    <font>
      <b/>
      <sz val="7.5"/>
      <name val="Arial"/>
      <family val="2"/>
    </font>
    <font>
      <sz val="6.5"/>
      <name val="Arial"/>
      <family val="2"/>
    </font>
    <font>
      <sz val="6.5"/>
      <name val="Arial"/>
      <family val="2"/>
    </font>
    <font>
      <sz val="5.5"/>
      <color rgb="FF000000"/>
      <name val="Arial"/>
      <family val="2"/>
    </font>
    <font>
      <sz val="6.5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b/>
      <sz val="16"/>
      <name val="Swis721 Ex BT"/>
      <family val="2"/>
    </font>
    <font>
      <b/>
      <sz val="16"/>
      <name val="Arial"/>
      <family val="2"/>
    </font>
    <font>
      <sz val="16"/>
      <name val="Arial"/>
      <family val="2"/>
    </font>
    <font>
      <sz val="16"/>
      <name val="Swis721 Ex BT"/>
      <family val="2"/>
    </font>
    <font>
      <b/>
      <sz val="8"/>
      <color rgb="FF000000"/>
      <name val="Arial"/>
      <family val="2"/>
    </font>
    <font>
      <b/>
      <sz val="5"/>
      <color rgb="FF000000"/>
      <name val="Arial"/>
      <family val="2"/>
    </font>
    <font>
      <b/>
      <sz val="6"/>
      <name val="Arial"/>
      <family val="2"/>
    </font>
    <font>
      <b/>
      <sz val="6"/>
      <color rgb="FF000000"/>
      <name val="Arial"/>
      <family val="2"/>
    </font>
    <font>
      <b/>
      <sz val="7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b/>
      <sz val="26"/>
      <name val="Swis721 Ex BT"/>
      <family val="2"/>
    </font>
    <font>
      <b/>
      <sz val="28"/>
      <name val="Swis721 Ex BT"/>
      <family val="2"/>
    </font>
    <font>
      <b/>
      <sz val="12"/>
      <color indexed="17"/>
      <name val="Times New Roman"/>
      <family val="1"/>
    </font>
    <font>
      <b/>
      <sz val="9"/>
      <name val="Arial"/>
      <family val="2"/>
    </font>
    <font>
      <b/>
      <sz val="14"/>
      <name val="Swis721 BlkEx BT"/>
      <family val="2"/>
    </font>
    <font>
      <b/>
      <sz val="18"/>
      <name val="Swis721 BlkEx BT"/>
      <family val="2"/>
    </font>
    <font>
      <b/>
      <sz val="9"/>
      <name val="Swis721 LtEx BT"/>
      <family val="2"/>
    </font>
    <font>
      <sz val="10"/>
      <name val="Swis721 LtEx BT"/>
      <family val="2"/>
    </font>
    <font>
      <b/>
      <sz val="10"/>
      <name val="Swis721 LtEx BT"/>
      <family val="2"/>
    </font>
    <font>
      <b/>
      <sz val="14"/>
      <name val="Swis721 LtEx BT"/>
      <family val="2"/>
    </font>
    <font>
      <b/>
      <sz val="14"/>
      <name val="Swis721 Ex BT"/>
      <family val="2"/>
    </font>
    <font>
      <b/>
      <sz val="16"/>
      <name val="Swis721 LtEx BT"/>
      <family val="2"/>
    </font>
    <font>
      <b/>
      <sz val="9"/>
      <color indexed="8"/>
      <name val="Swis721 LtEx BT"/>
      <family val="2"/>
    </font>
    <font>
      <b/>
      <sz val="8"/>
      <name val="Arial Narrow"/>
      <family val="2"/>
    </font>
    <font>
      <b/>
      <sz val="10"/>
      <name val="Times New Roman"/>
      <family val="1"/>
    </font>
    <font>
      <b/>
      <sz val="8"/>
      <name val="Swis721 Ex BT"/>
      <family val="2"/>
    </font>
    <font>
      <sz val="10"/>
      <name val="Times New Roman"/>
      <family val="1"/>
    </font>
    <font>
      <b/>
      <sz val="14"/>
      <name val="Swis721 Hv BT"/>
      <family val="2"/>
    </font>
    <font>
      <b/>
      <sz val="12"/>
      <name val="Swis721 LtEx BT"/>
      <family val="2"/>
    </font>
    <font>
      <sz val="9"/>
      <name val="Times New Roman"/>
      <family val="1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 Unicode MS"/>
      <family val="2"/>
    </font>
    <font>
      <sz val="12"/>
      <color indexed="8"/>
      <name val="Swis721 Ex BT"/>
      <family val="2"/>
    </font>
    <font>
      <b/>
      <sz val="11"/>
      <color indexed="8"/>
      <name val="Swis721 Ex BT"/>
      <family val="2"/>
    </font>
    <font>
      <b/>
      <sz val="8"/>
      <color indexed="8"/>
      <name val="Arial Narrow"/>
      <family val="2"/>
    </font>
    <font>
      <sz val="8"/>
      <name val="Times New Roman"/>
      <family val="1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name val="Swis721 Ex BT"/>
      <family val="2"/>
    </font>
    <font>
      <b/>
      <sz val="12"/>
      <name val="Swis721 Ex BT"/>
      <family val="2"/>
    </font>
    <font>
      <sz val="9"/>
      <color rgb="FF000000"/>
      <name val="SansSerif"/>
      <family val="2"/>
    </font>
    <font>
      <b/>
      <sz val="9"/>
      <color indexed="8"/>
      <name val="Swis721 Ex BT"/>
      <family val="2"/>
    </font>
    <font>
      <sz val="9"/>
      <name val="Arial"/>
      <family val="2"/>
    </font>
    <font>
      <b/>
      <sz val="9"/>
      <name val="Swis721 Ex BT"/>
      <family val="2"/>
    </font>
    <font>
      <sz val="5.5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5.5"/>
      <color rgb="FF000000"/>
      <name val="Arial MT"/>
      <family val="2"/>
    </font>
  </fonts>
  <fills count="14">
    <fill>
      <patternFill patternType="none"/>
    </fill>
    <fill>
      <patternFill patternType="gray125"/>
    </fill>
    <fill>
      <patternFill patternType="solid">
        <fgColor rgb="FFCDCDCD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8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8">
    <xf numFmtId="0" fontId="0" fillId="0" borderId="0"/>
    <xf numFmtId="0" fontId="3" fillId="0" borderId="0"/>
    <xf numFmtId="44" fontId="13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73">
    <xf numFmtId="0" fontId="0" fillId="0" borderId="0" xfId="0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left" vertical="center"/>
    </xf>
    <xf numFmtId="0" fontId="20" fillId="3" borderId="1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23" fillId="5" borderId="0" xfId="4" applyNumberFormat="1" applyFont="1" applyFill="1"/>
    <xf numFmtId="0" fontId="24" fillId="5" borderId="0" xfId="3" applyFont="1" applyFill="1"/>
    <xf numFmtId="0" fontId="24" fillId="5" borderId="0" xfId="3" applyFont="1" applyFill="1" applyAlignment="1">
      <alignment horizontal="center"/>
    </xf>
    <xf numFmtId="0" fontId="22" fillId="5" borderId="0" xfId="3" applyFont="1" applyFill="1" applyAlignment="1">
      <alignment horizontal="center" wrapText="1"/>
    </xf>
    <xf numFmtId="0" fontId="22" fillId="5" borderId="0" xfId="3" applyFont="1" applyFill="1" applyAlignment="1">
      <alignment horizontal="center"/>
    </xf>
    <xf numFmtId="44" fontId="15" fillId="0" borderId="0" xfId="0" applyNumberFormat="1" applyFont="1"/>
    <xf numFmtId="0" fontId="0" fillId="0" borderId="0" xfId="0" applyAlignment="1" applyProtection="1">
      <alignment wrapText="1"/>
      <protection locked="0"/>
    </xf>
    <xf numFmtId="44" fontId="26" fillId="0" borderId="18" xfId="2" applyFont="1" applyFill="1" applyBorder="1" applyAlignment="1" applyProtection="1">
      <alignment horizontal="center" vertical="center" wrapText="1"/>
    </xf>
    <xf numFmtId="0" fontId="27" fillId="0" borderId="19" xfId="0" applyFont="1" applyBorder="1" applyAlignment="1">
      <alignment horizontal="right" vertical="center" wrapText="1"/>
    </xf>
    <xf numFmtId="0" fontId="15" fillId="0" borderId="0" xfId="0" applyFont="1"/>
    <xf numFmtId="0" fontId="14" fillId="0" borderId="17" xfId="0" applyFont="1" applyBorder="1" applyAlignment="1" applyProtection="1">
      <alignment wrapText="1"/>
      <protection locked="0"/>
    </xf>
    <xf numFmtId="44" fontId="26" fillId="0" borderId="20" xfId="2" applyFont="1" applyFill="1" applyBorder="1" applyAlignment="1" applyProtection="1">
      <alignment horizontal="center" vertical="center" wrapText="1"/>
    </xf>
    <xf numFmtId="0" fontId="27" fillId="0" borderId="21" xfId="0" applyFont="1" applyBorder="1" applyAlignment="1">
      <alignment horizontal="right" vertical="center" wrapText="1"/>
    </xf>
    <xf numFmtId="4" fontId="29" fillId="0" borderId="0" xfId="0" applyNumberFormat="1" applyFont="1" applyAlignment="1">
      <alignment horizontal="right" vertical="center" wrapText="1"/>
    </xf>
    <xf numFmtId="44" fontId="26" fillId="0" borderId="22" xfId="2" applyFont="1" applyFill="1" applyBorder="1" applyAlignment="1" applyProtection="1">
      <alignment horizontal="center" vertical="center" wrapText="1"/>
    </xf>
    <xf numFmtId="0" fontId="27" fillId="0" borderId="23" xfId="0" applyFont="1" applyBorder="1" applyAlignment="1">
      <alignment horizontal="right" vertical="center" wrapText="1"/>
    </xf>
    <xf numFmtId="0" fontId="0" fillId="6" borderId="0" xfId="0" applyFill="1" applyAlignment="1" applyProtection="1">
      <alignment vertical="top" wrapText="1"/>
      <protection locked="0"/>
    </xf>
    <xf numFmtId="0" fontId="0" fillId="6" borderId="24" xfId="0" applyFill="1" applyBorder="1" applyAlignment="1" applyProtection="1">
      <alignment vertical="top" wrapText="1"/>
      <protection locked="0"/>
    </xf>
    <xf numFmtId="0" fontId="0" fillId="6" borderId="25" xfId="0" applyFill="1" applyBorder="1" applyAlignment="1" applyProtection="1">
      <alignment vertical="top" wrapText="1"/>
      <protection locked="0"/>
    </xf>
    <xf numFmtId="0" fontId="0" fillId="6" borderId="26" xfId="0" applyFill="1" applyBorder="1" applyAlignment="1" applyProtection="1">
      <alignment vertical="top" wrapText="1"/>
      <protection locked="0"/>
    </xf>
    <xf numFmtId="0" fontId="0" fillId="6" borderId="27" xfId="0" applyFill="1" applyBorder="1" applyAlignment="1" applyProtection="1">
      <alignment vertical="top" wrapText="1"/>
      <protection locked="0"/>
    </xf>
    <xf numFmtId="0" fontId="0" fillId="6" borderId="28" xfId="0" applyFill="1" applyBorder="1" applyAlignment="1" applyProtection="1">
      <alignment vertical="top" wrapText="1"/>
      <protection locked="0"/>
    </xf>
    <xf numFmtId="0" fontId="0" fillId="6" borderId="29" xfId="0" applyFill="1" applyBorder="1" applyAlignment="1" applyProtection="1">
      <alignment vertical="top" wrapText="1"/>
      <protection locked="0"/>
    </xf>
    <xf numFmtId="0" fontId="0" fillId="6" borderId="30" xfId="0" applyFill="1" applyBorder="1" applyAlignment="1" applyProtection="1">
      <alignment vertical="top" wrapText="1"/>
      <protection locked="0"/>
    </xf>
    <xf numFmtId="0" fontId="0" fillId="6" borderId="31" xfId="0" applyFill="1" applyBorder="1" applyAlignment="1" applyProtection="1">
      <alignment vertical="top" wrapText="1"/>
      <protection locked="0"/>
    </xf>
    <xf numFmtId="3" fontId="17" fillId="0" borderId="0" xfId="5" applyNumberFormat="1" applyFont="1" applyAlignment="1">
      <alignment vertical="center"/>
    </xf>
    <xf numFmtId="0" fontId="17" fillId="0" borderId="0" xfId="3" applyFont="1" applyAlignment="1">
      <alignment wrapText="1"/>
    </xf>
    <xf numFmtId="0" fontId="32" fillId="0" borderId="0" xfId="3" applyFont="1"/>
    <xf numFmtId="10" fontId="16" fillId="0" borderId="0" xfId="4" applyNumberFormat="1" applyFont="1"/>
    <xf numFmtId="0" fontId="17" fillId="0" borderId="0" xfId="3" applyFont="1"/>
    <xf numFmtId="0" fontId="21" fillId="0" borderId="0" xfId="3"/>
    <xf numFmtId="0" fontId="33" fillId="5" borderId="35" xfId="3" applyFont="1" applyFill="1" applyBorder="1" applyAlignment="1">
      <alignment vertical="center"/>
    </xf>
    <xf numFmtId="0" fontId="33" fillId="5" borderId="0" xfId="3" applyFont="1" applyFill="1" applyAlignment="1">
      <alignment vertical="center"/>
    </xf>
    <xf numFmtId="0" fontId="33" fillId="5" borderId="36" xfId="3" applyFont="1" applyFill="1" applyBorder="1" applyAlignment="1">
      <alignment vertical="center"/>
    </xf>
    <xf numFmtId="0" fontId="34" fillId="5" borderId="35" xfId="3" applyFont="1" applyFill="1" applyBorder="1" applyAlignment="1">
      <alignment vertical="center"/>
    </xf>
    <xf numFmtId="0" fontId="34" fillId="5" borderId="0" xfId="3" applyFont="1" applyFill="1" applyAlignment="1">
      <alignment vertical="center"/>
    </xf>
    <xf numFmtId="0" fontId="34" fillId="5" borderId="36" xfId="3" applyFont="1" applyFill="1" applyBorder="1" applyAlignment="1">
      <alignment vertical="center"/>
    </xf>
    <xf numFmtId="0" fontId="35" fillId="7" borderId="0" xfId="3" applyFont="1" applyFill="1" applyAlignment="1">
      <alignment horizontal="center"/>
    </xf>
    <xf numFmtId="0" fontId="21" fillId="0" borderId="36" xfId="3" applyBorder="1"/>
    <xf numFmtId="0" fontId="36" fillId="5" borderId="32" xfId="3" applyFont="1" applyFill="1" applyBorder="1"/>
    <xf numFmtId="0" fontId="37" fillId="5" borderId="33" xfId="3" applyFont="1" applyFill="1" applyBorder="1" applyAlignment="1">
      <alignment vertical="center"/>
    </xf>
    <xf numFmtId="0" fontId="38" fillId="5" borderId="33" xfId="3" applyFont="1" applyFill="1" applyBorder="1" applyAlignment="1">
      <alignment vertical="center"/>
    </xf>
    <xf numFmtId="0" fontId="38" fillId="5" borderId="37" xfId="3" applyFont="1" applyFill="1" applyBorder="1" applyAlignment="1">
      <alignment vertical="center"/>
    </xf>
    <xf numFmtId="0" fontId="40" fillId="5" borderId="33" xfId="3" applyFont="1" applyFill="1" applyBorder="1"/>
    <xf numFmtId="0" fontId="40" fillId="5" borderId="37" xfId="3" applyFont="1" applyFill="1" applyBorder="1"/>
    <xf numFmtId="0" fontId="42" fillId="5" borderId="0" xfId="3" applyFont="1" applyFill="1" applyAlignment="1">
      <alignment vertical="center"/>
    </xf>
    <xf numFmtId="4" fontId="43" fillId="5" borderId="0" xfId="3" applyNumberFormat="1" applyFont="1" applyFill="1" applyAlignment="1">
      <alignment vertical="center"/>
    </xf>
    <xf numFmtId="0" fontId="43" fillId="5" borderId="0" xfId="3" applyFont="1" applyFill="1" applyAlignment="1">
      <alignment vertical="center"/>
    </xf>
    <xf numFmtId="0" fontId="42" fillId="5" borderId="27" xfId="3" applyFont="1" applyFill="1" applyBorder="1" applyAlignment="1">
      <alignment vertical="center"/>
    </xf>
    <xf numFmtId="0" fontId="42" fillId="5" borderId="28" xfId="3" applyFont="1" applyFill="1" applyBorder="1" applyAlignment="1">
      <alignment vertical="center"/>
    </xf>
    <xf numFmtId="0" fontId="44" fillId="5" borderId="36" xfId="3" applyFont="1" applyFill="1" applyBorder="1" applyAlignment="1">
      <alignment vertical="center"/>
    </xf>
    <xf numFmtId="0" fontId="45" fillId="5" borderId="0" xfId="3" applyFont="1" applyFill="1" applyAlignment="1">
      <alignment horizontal="center"/>
    </xf>
    <xf numFmtId="0" fontId="40" fillId="5" borderId="25" xfId="3" applyFont="1" applyFill="1" applyBorder="1"/>
    <xf numFmtId="0" fontId="40" fillId="5" borderId="24" xfId="3" applyFont="1" applyFill="1" applyBorder="1"/>
    <xf numFmtId="0" fontId="40" fillId="5" borderId="26" xfId="3" applyFont="1" applyFill="1" applyBorder="1"/>
    <xf numFmtId="0" fontId="40" fillId="5" borderId="39" xfId="3" applyFont="1" applyFill="1" applyBorder="1"/>
    <xf numFmtId="0" fontId="46" fillId="5" borderId="35" xfId="3" applyFont="1" applyFill="1" applyBorder="1" applyAlignment="1">
      <alignment vertical="center"/>
    </xf>
    <xf numFmtId="0" fontId="47" fillId="5" borderId="0" xfId="3" applyFont="1" applyFill="1"/>
    <xf numFmtId="0" fontId="48" fillId="5" borderId="0" xfId="3" applyFont="1" applyFill="1"/>
    <xf numFmtId="0" fontId="48" fillId="5" borderId="27" xfId="3" applyFont="1" applyFill="1" applyBorder="1"/>
    <xf numFmtId="0" fontId="39" fillId="5" borderId="30" xfId="3" applyFont="1" applyFill="1" applyBorder="1"/>
    <xf numFmtId="0" fontId="40" fillId="5" borderId="30" xfId="3" applyFont="1" applyFill="1" applyBorder="1"/>
    <xf numFmtId="0" fontId="40" fillId="5" borderId="29" xfId="3" applyFont="1" applyFill="1" applyBorder="1"/>
    <xf numFmtId="0" fontId="49" fillId="0" borderId="0" xfId="3" applyFont="1"/>
    <xf numFmtId="0" fontId="39" fillId="5" borderId="0" xfId="3" applyFont="1" applyFill="1"/>
    <xf numFmtId="166" fontId="42" fillId="5" borderId="27" xfId="3" applyNumberFormat="1" applyFont="1" applyFill="1" applyBorder="1" applyAlignment="1">
      <alignment vertical="center"/>
    </xf>
    <xf numFmtId="166" fontId="42" fillId="5" borderId="0" xfId="3" applyNumberFormat="1" applyFont="1" applyFill="1" applyAlignment="1">
      <alignment vertical="center"/>
    </xf>
    <xf numFmtId="0" fontId="51" fillId="5" borderId="42" xfId="3" applyFont="1" applyFill="1" applyBorder="1" applyAlignment="1">
      <alignment horizontal="center" vertical="center"/>
    </xf>
    <xf numFmtId="0" fontId="40" fillId="5" borderId="42" xfId="3" applyFont="1" applyFill="1" applyBorder="1"/>
    <xf numFmtId="0" fontId="40" fillId="5" borderId="43" xfId="3" applyFont="1" applyFill="1" applyBorder="1"/>
    <xf numFmtId="0" fontId="40" fillId="5" borderId="44" xfId="3" applyFont="1" applyFill="1" applyBorder="1"/>
    <xf numFmtId="0" fontId="40" fillId="5" borderId="45" xfId="3" applyFont="1" applyFill="1" applyBorder="1"/>
    <xf numFmtId="0" fontId="52" fillId="5" borderId="0" xfId="3" applyFont="1" applyFill="1" applyAlignment="1">
      <alignment horizontal="center" vertical="center"/>
    </xf>
    <xf numFmtId="0" fontId="49" fillId="5" borderId="0" xfId="3" applyFont="1" applyFill="1" applyAlignment="1">
      <alignment horizontal="justify" vertical="center"/>
    </xf>
    <xf numFmtId="4" fontId="47" fillId="5" borderId="0" xfId="3" applyNumberFormat="1" applyFont="1" applyFill="1" applyAlignment="1">
      <alignment vertical="center"/>
    </xf>
    <xf numFmtId="0" fontId="49" fillId="5" borderId="0" xfId="3" applyFont="1" applyFill="1" applyAlignment="1">
      <alignment vertical="center"/>
    </xf>
    <xf numFmtId="0" fontId="49" fillId="5" borderId="0" xfId="3" applyFont="1" applyFill="1"/>
    <xf numFmtId="0" fontId="53" fillId="5" borderId="0" xfId="3" applyFont="1" applyFill="1" applyAlignment="1">
      <alignment horizontal="center"/>
    </xf>
    <xf numFmtId="0" fontId="53" fillId="8" borderId="51" xfId="3" applyFont="1" applyFill="1" applyBorder="1" applyAlignment="1">
      <alignment horizontal="center" vertical="center"/>
    </xf>
    <xf numFmtId="0" fontId="53" fillId="8" borderId="16" xfId="3" applyFont="1" applyFill="1" applyBorder="1" applyAlignment="1">
      <alignment horizontal="center" vertical="center"/>
    </xf>
    <xf numFmtId="0" fontId="53" fillId="8" borderId="52" xfId="3" applyFont="1" applyFill="1" applyBorder="1" applyAlignment="1">
      <alignment horizontal="center" vertical="center"/>
    </xf>
    <xf numFmtId="168" fontId="60" fillId="5" borderId="11" xfId="5" applyNumberFormat="1" applyFont="1" applyFill="1" applyBorder="1" applyAlignment="1">
      <alignment horizontal="center" vertical="center" wrapText="1"/>
    </xf>
    <xf numFmtId="9" fontId="60" fillId="5" borderId="11" xfId="4" applyFont="1" applyFill="1" applyBorder="1" applyAlignment="1">
      <alignment horizontal="right" vertical="center" wrapText="1"/>
    </xf>
    <xf numFmtId="168" fontId="60" fillId="5" borderId="11" xfId="3" applyNumberFormat="1" applyFont="1" applyFill="1" applyBorder="1" applyAlignment="1">
      <alignment horizontal="right" vertical="center" wrapText="1"/>
    </xf>
    <xf numFmtId="168" fontId="60" fillId="5" borderId="20" xfId="3" applyNumberFormat="1" applyFont="1" applyFill="1" applyBorder="1" applyAlignment="1">
      <alignment horizontal="right" vertical="center" wrapText="1"/>
    </xf>
    <xf numFmtId="168" fontId="60" fillId="5" borderId="11" xfId="3" applyNumberFormat="1" applyFont="1" applyFill="1" applyBorder="1" applyAlignment="1">
      <alignment horizontal="center" vertical="center" wrapText="1"/>
    </xf>
    <xf numFmtId="0" fontId="61" fillId="0" borderId="0" xfId="3" applyFont="1" applyAlignment="1">
      <alignment horizontal="left" vertical="center" wrapText="1"/>
    </xf>
    <xf numFmtId="168" fontId="60" fillId="5" borderId="53" xfId="3" applyNumberFormat="1" applyFont="1" applyFill="1" applyBorder="1" applyAlignment="1">
      <alignment horizontal="right" vertical="center" wrapText="1"/>
    </xf>
    <xf numFmtId="168" fontId="60" fillId="5" borderId="53" xfId="3" applyNumberFormat="1" applyFont="1" applyFill="1" applyBorder="1" applyAlignment="1">
      <alignment horizontal="center" vertical="center" wrapText="1"/>
    </xf>
    <xf numFmtId="9" fontId="60" fillId="5" borderId="53" xfId="4" applyFont="1" applyFill="1" applyBorder="1" applyAlignment="1">
      <alignment horizontal="right" vertical="center" wrapText="1"/>
    </xf>
    <xf numFmtId="168" fontId="60" fillId="5" borderId="18" xfId="3" applyNumberFormat="1" applyFont="1" applyFill="1" applyBorder="1" applyAlignment="1">
      <alignment horizontal="right" vertical="center" wrapText="1"/>
    </xf>
    <xf numFmtId="0" fontId="17" fillId="0" borderId="0" xfId="3" applyFont="1" applyAlignment="1">
      <alignment horizontal="left" vertical="center" wrapText="1"/>
    </xf>
    <xf numFmtId="0" fontId="62" fillId="7" borderId="42" xfId="3" applyFont="1" applyFill="1" applyBorder="1" applyAlignment="1">
      <alignment horizontal="left" vertical="center" wrapText="1"/>
    </xf>
    <xf numFmtId="166" fontId="59" fillId="7" borderId="54" xfId="3" applyNumberFormat="1" applyFont="1" applyFill="1" applyBorder="1" applyAlignment="1">
      <alignment vertical="center" wrapText="1"/>
    </xf>
    <xf numFmtId="165" fontId="63" fillId="7" borderId="42" xfId="5" applyFont="1" applyFill="1" applyBorder="1" applyAlignment="1">
      <alignment horizontal="center" vertical="center" wrapText="1"/>
    </xf>
    <xf numFmtId="4" fontId="63" fillId="7" borderId="42" xfId="3" applyNumberFormat="1" applyFont="1" applyFill="1" applyBorder="1" applyAlignment="1">
      <alignment horizontal="right" vertical="center" wrapText="1"/>
    </xf>
    <xf numFmtId="9" fontId="63" fillId="7" borderId="42" xfId="4" applyFont="1" applyFill="1" applyBorder="1" applyAlignment="1">
      <alignment horizontal="right" vertical="center" wrapText="1"/>
    </xf>
    <xf numFmtId="0" fontId="61" fillId="7" borderId="0" xfId="3" applyFont="1" applyFill="1" applyAlignment="1">
      <alignment horizontal="left" vertical="center" wrapText="1"/>
    </xf>
    <xf numFmtId="3" fontId="17" fillId="5" borderId="0" xfId="5" applyNumberFormat="1" applyFont="1" applyFill="1" applyAlignment="1">
      <alignment vertical="center"/>
    </xf>
    <xf numFmtId="0" fontId="17" fillId="5" borderId="0" xfId="3" applyFont="1" applyFill="1" applyAlignment="1">
      <alignment wrapText="1"/>
    </xf>
    <xf numFmtId="165" fontId="17" fillId="5" borderId="0" xfId="5" applyFont="1" applyFill="1" applyAlignment="1">
      <alignment vertical="center"/>
    </xf>
    <xf numFmtId="10" fontId="16" fillId="5" borderId="0" xfId="4" applyNumberFormat="1" applyFont="1" applyFill="1"/>
    <xf numFmtId="0" fontId="17" fillId="5" borderId="0" xfId="3" applyFont="1" applyFill="1"/>
    <xf numFmtId="0" fontId="59" fillId="5" borderId="0" xfId="3" applyFont="1" applyFill="1" applyAlignment="1">
      <alignment vertical="center"/>
    </xf>
    <xf numFmtId="166" fontId="17" fillId="5" borderId="0" xfId="3" applyNumberFormat="1" applyFont="1" applyFill="1" applyAlignment="1">
      <alignment wrapText="1"/>
    </xf>
    <xf numFmtId="0" fontId="64" fillId="5" borderId="0" xfId="3" applyFont="1" applyFill="1" applyAlignment="1">
      <alignment vertical="center" wrapText="1"/>
    </xf>
    <xf numFmtId="0" fontId="17" fillId="5" borderId="0" xfId="3" applyFont="1" applyFill="1" applyAlignment="1">
      <alignment vertical="center" wrapText="1"/>
    </xf>
    <xf numFmtId="165" fontId="17" fillId="0" borderId="0" xfId="5" applyFont="1" applyAlignment="1">
      <alignment vertical="center"/>
    </xf>
    <xf numFmtId="0" fontId="47" fillId="8" borderId="11" xfId="0" applyFont="1" applyFill="1" applyBorder="1" applyAlignment="1">
      <alignment horizontal="center" vertical="center" wrapText="1"/>
    </xf>
    <xf numFmtId="44" fontId="19" fillId="0" borderId="11" xfId="2" applyFont="1" applyBorder="1" applyAlignment="1">
      <alignment horizontal="center" vertical="center"/>
    </xf>
    <xf numFmtId="0" fontId="0" fillId="0" borderId="0" xfId="0" applyAlignment="1">
      <alignment vertical="center"/>
    </xf>
    <xf numFmtId="44" fontId="29" fillId="0" borderId="6" xfId="2" applyFont="1" applyFill="1" applyBorder="1" applyAlignment="1" applyProtection="1">
      <alignment horizontal="right" vertical="center" wrapText="1"/>
    </xf>
    <xf numFmtId="0" fontId="22" fillId="5" borderId="0" xfId="3" applyFont="1" applyFill="1" applyAlignment="1">
      <alignment vertical="center" wrapText="1"/>
    </xf>
    <xf numFmtId="0" fontId="67" fillId="5" borderId="0" xfId="3" applyFont="1" applyFill="1" applyAlignment="1">
      <alignment vertical="center"/>
    </xf>
    <xf numFmtId="10" fontId="36" fillId="5" borderId="0" xfId="4" applyNumberFormat="1" applyFont="1" applyFill="1"/>
    <xf numFmtId="0" fontId="68" fillId="5" borderId="0" xfId="3" applyFont="1" applyFill="1"/>
    <xf numFmtId="0" fontId="69" fillId="5" borderId="0" xfId="3" applyFont="1" applyFill="1" applyAlignment="1">
      <alignment vertical="center" wrapText="1"/>
    </xf>
    <xf numFmtId="168" fontId="60" fillId="5" borderId="72" xfId="5" applyNumberFormat="1" applyFont="1" applyFill="1" applyBorder="1" applyAlignment="1">
      <alignment horizontal="center" vertical="center" wrapText="1"/>
    </xf>
    <xf numFmtId="9" fontId="60" fillId="5" borderId="72" xfId="4" applyFont="1" applyFill="1" applyBorder="1" applyAlignment="1">
      <alignment horizontal="right" vertical="center" wrapText="1"/>
    </xf>
    <xf numFmtId="168" fontId="60" fillId="5" borderId="72" xfId="3" applyNumberFormat="1" applyFont="1" applyFill="1" applyBorder="1" applyAlignment="1">
      <alignment horizontal="right" vertical="center" wrapText="1"/>
    </xf>
    <xf numFmtId="168" fontId="60" fillId="5" borderId="71" xfId="3" applyNumberFormat="1" applyFont="1" applyFill="1" applyBorder="1" applyAlignment="1">
      <alignment horizontal="right" vertical="center" wrapText="1"/>
    </xf>
    <xf numFmtId="168" fontId="60" fillId="5" borderId="75" xfId="5" applyNumberFormat="1" applyFont="1" applyFill="1" applyBorder="1" applyAlignment="1">
      <alignment horizontal="center" vertical="center" wrapText="1"/>
    </xf>
    <xf numFmtId="168" fontId="60" fillId="10" borderId="13" xfId="3" applyNumberFormat="1" applyFont="1" applyFill="1" applyBorder="1" applyAlignment="1">
      <alignment vertical="center" wrapText="1"/>
    </xf>
    <xf numFmtId="168" fontId="60" fillId="5" borderId="13" xfId="5" applyNumberFormat="1" applyFont="1" applyFill="1" applyBorder="1" applyAlignment="1">
      <alignment horizontal="center" vertical="center" wrapText="1"/>
    </xf>
    <xf numFmtId="168" fontId="60" fillId="5" borderId="73" xfId="3" applyNumberFormat="1" applyFont="1" applyFill="1" applyBorder="1" applyAlignment="1">
      <alignment horizontal="right" vertical="center" wrapText="1"/>
    </xf>
    <xf numFmtId="168" fontId="60" fillId="10" borderId="14" xfId="3" applyNumberFormat="1" applyFont="1" applyFill="1" applyBorder="1" applyAlignment="1">
      <alignment horizontal="right" vertical="center" wrapText="1"/>
    </xf>
    <xf numFmtId="168" fontId="60" fillId="5" borderId="14" xfId="3" applyNumberFormat="1" applyFont="1" applyFill="1" applyBorder="1" applyAlignment="1">
      <alignment horizontal="right" vertical="center" wrapText="1"/>
    </xf>
    <xf numFmtId="168" fontId="60" fillId="5" borderId="13" xfId="3" applyNumberFormat="1" applyFont="1" applyFill="1" applyBorder="1" applyAlignment="1">
      <alignment horizontal="center" vertical="center" wrapText="1"/>
    </xf>
    <xf numFmtId="168" fontId="60" fillId="5" borderId="69" xfId="3" applyNumberFormat="1" applyFont="1" applyFill="1" applyBorder="1" applyAlignment="1">
      <alignment horizontal="center" vertical="center" wrapText="1"/>
    </xf>
    <xf numFmtId="168" fontId="60" fillId="5" borderId="70" xfId="5" applyNumberFormat="1" applyFont="1" applyFill="1" applyBorder="1" applyAlignment="1">
      <alignment horizontal="center" vertical="center" wrapText="1"/>
    </xf>
    <xf numFmtId="168" fontId="60" fillId="5" borderId="21" xfId="3" applyNumberFormat="1" applyFont="1" applyFill="1" applyBorder="1" applyAlignment="1">
      <alignment horizontal="center" vertical="center" wrapText="1"/>
    </xf>
    <xf numFmtId="168" fontId="60" fillId="5" borderId="21" xfId="5" applyNumberFormat="1" applyFont="1" applyFill="1" applyBorder="1" applyAlignment="1">
      <alignment horizontal="center" vertical="center" wrapText="1"/>
    </xf>
    <xf numFmtId="168" fontId="60" fillId="5" borderId="21" xfId="3" applyNumberFormat="1" applyFont="1" applyFill="1" applyBorder="1" applyAlignment="1">
      <alignment horizontal="right" vertical="center" wrapText="1"/>
    </xf>
    <xf numFmtId="168" fontId="60" fillId="5" borderId="20" xfId="3" applyNumberFormat="1" applyFont="1" applyFill="1" applyBorder="1" applyAlignment="1">
      <alignment horizontal="center" vertical="center" wrapText="1"/>
    </xf>
    <xf numFmtId="168" fontId="60" fillId="10" borderId="21" xfId="3" applyNumberFormat="1" applyFont="1" applyFill="1" applyBorder="1" applyAlignment="1">
      <alignment vertical="center" wrapText="1"/>
    </xf>
    <xf numFmtId="168" fontId="60" fillId="10" borderId="19" xfId="3" applyNumberFormat="1" applyFont="1" applyFill="1" applyBorder="1" applyAlignment="1">
      <alignment vertical="center" wrapText="1"/>
    </xf>
    <xf numFmtId="44" fontId="26" fillId="0" borderId="71" xfId="2" applyFont="1" applyFill="1" applyBorder="1" applyAlignment="1" applyProtection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 shrinkToFit="1"/>
    </xf>
    <xf numFmtId="0" fontId="1" fillId="0" borderId="6" xfId="1" applyFont="1" applyBorder="1" applyAlignment="1">
      <alignment horizontal="center" vertical="center" wrapText="1"/>
    </xf>
    <xf numFmtId="1" fontId="6" fillId="0" borderId="6" xfId="1" applyNumberFormat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10" fontId="36" fillId="5" borderId="0" xfId="4" applyNumberFormat="1" applyFont="1" applyFill="1" applyAlignment="1"/>
    <xf numFmtId="0" fontId="31" fillId="0" borderId="70" xfId="0" applyFont="1" applyBorder="1" applyAlignment="1">
      <alignment horizontal="center" vertical="center" wrapText="1"/>
    </xf>
    <xf numFmtId="9" fontId="60" fillId="5" borderId="72" xfId="4" applyFont="1" applyFill="1" applyBorder="1" applyAlignment="1">
      <alignment horizontal="center" vertical="center" wrapText="1"/>
    </xf>
    <xf numFmtId="168" fontId="60" fillId="10" borderId="11" xfId="3" applyNumberFormat="1" applyFont="1" applyFill="1" applyBorder="1" applyAlignment="1">
      <alignment horizontal="center" vertical="center" wrapText="1"/>
    </xf>
    <xf numFmtId="9" fontId="60" fillId="5" borderId="11" xfId="4" applyFont="1" applyFill="1" applyBorder="1" applyAlignment="1">
      <alignment horizontal="center" vertical="center" wrapText="1"/>
    </xf>
    <xf numFmtId="168" fontId="60" fillId="5" borderId="72" xfId="3" applyNumberFormat="1" applyFont="1" applyFill="1" applyBorder="1" applyAlignment="1">
      <alignment horizontal="center" vertical="center" wrapText="1"/>
    </xf>
    <xf numFmtId="168" fontId="60" fillId="10" borderId="53" xfId="3" applyNumberFormat="1" applyFont="1" applyFill="1" applyBorder="1" applyAlignment="1">
      <alignment horizontal="center" vertical="center" wrapText="1"/>
    </xf>
    <xf numFmtId="10" fontId="36" fillId="5" borderId="0" xfId="4" applyNumberFormat="1" applyFont="1" applyFill="1" applyAlignment="1">
      <alignment horizontal="center"/>
    </xf>
    <xf numFmtId="168" fontId="60" fillId="10" borderId="74" xfId="3" applyNumberFormat="1" applyFont="1" applyFill="1" applyBorder="1" applyAlignment="1">
      <alignment vertical="center" wrapText="1"/>
    </xf>
    <xf numFmtId="0" fontId="61" fillId="0" borderId="11" xfId="3" applyFont="1" applyBorder="1" applyAlignment="1">
      <alignment horizontal="left" vertical="center" wrapText="1"/>
    </xf>
    <xf numFmtId="0" fontId="61" fillId="0" borderId="21" xfId="3" applyFont="1" applyBorder="1" applyAlignment="1">
      <alignment horizontal="left" vertical="center" wrapText="1"/>
    </xf>
    <xf numFmtId="0" fontId="61" fillId="0" borderId="20" xfId="3" applyFont="1" applyBorder="1" applyAlignment="1">
      <alignment horizontal="left" vertical="center" wrapText="1"/>
    </xf>
    <xf numFmtId="0" fontId="61" fillId="0" borderId="19" xfId="3" applyFont="1" applyBorder="1" applyAlignment="1">
      <alignment horizontal="left" vertical="center" wrapText="1"/>
    </xf>
    <xf numFmtId="0" fontId="61" fillId="0" borderId="53" xfId="3" applyFont="1" applyBorder="1" applyAlignment="1">
      <alignment horizontal="left" vertical="center" wrapText="1"/>
    </xf>
    <xf numFmtId="0" fontId="61" fillId="0" borderId="18" xfId="3" applyFont="1" applyBorder="1" applyAlignment="1">
      <alignment horizontal="left" vertical="center" wrapText="1"/>
    </xf>
    <xf numFmtId="44" fontId="29" fillId="0" borderId="1" xfId="2" applyFont="1" applyFill="1" applyBorder="1" applyAlignment="1" applyProtection="1">
      <alignment horizontal="right" vertical="center" wrapText="1"/>
    </xf>
    <xf numFmtId="1" fontId="19" fillId="0" borderId="11" xfId="0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top" wrapText="1"/>
    </xf>
    <xf numFmtId="0" fontId="30" fillId="5" borderId="6" xfId="1" applyFont="1" applyFill="1" applyBorder="1" applyAlignment="1">
      <alignment horizontal="center" vertical="center" wrapText="1"/>
    </xf>
    <xf numFmtId="4" fontId="72" fillId="5" borderId="6" xfId="1" applyNumberFormat="1" applyFont="1" applyFill="1" applyBorder="1" applyAlignment="1">
      <alignment vertical="top" shrinkToFit="1"/>
    </xf>
    <xf numFmtId="4" fontId="72" fillId="0" borderId="1" xfId="1" applyNumberFormat="1" applyFont="1" applyBorder="1" applyAlignment="1">
      <alignment vertical="top" shrinkToFit="1"/>
    </xf>
    <xf numFmtId="4" fontId="72" fillId="0" borderId="6" xfId="1" applyNumberFormat="1" applyFont="1" applyBorder="1" applyAlignment="1">
      <alignment vertical="top" shrinkToFit="1"/>
    </xf>
    <xf numFmtId="2" fontId="72" fillId="0" borderId="6" xfId="1" applyNumberFormat="1" applyFont="1" applyBorder="1" applyAlignment="1">
      <alignment vertical="top" shrinkToFit="1"/>
    </xf>
    <xf numFmtId="0" fontId="68" fillId="5" borderId="0" xfId="3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18" fillId="5" borderId="0" xfId="0" applyFont="1" applyFill="1" applyAlignment="1">
      <alignment horizontal="center"/>
    </xf>
    <xf numFmtId="0" fontId="16" fillId="0" borderId="0" xfId="3" applyFont="1"/>
    <xf numFmtId="0" fontId="23" fillId="5" borderId="0" xfId="3" applyFont="1" applyFill="1" applyAlignment="1">
      <alignment horizontal="center"/>
    </xf>
    <xf numFmtId="0" fontId="9" fillId="12" borderId="6" xfId="1" applyFont="1" applyFill="1" applyBorder="1" applyAlignment="1">
      <alignment horizontal="center" vertical="center" wrapText="1"/>
    </xf>
    <xf numFmtId="0" fontId="9" fillId="12" borderId="6" xfId="1" applyFont="1" applyFill="1" applyBorder="1" applyAlignment="1">
      <alignment horizontal="center" vertical="top" wrapText="1"/>
    </xf>
    <xf numFmtId="0" fontId="9" fillId="12" borderId="6" xfId="1" applyFont="1" applyFill="1" applyBorder="1" applyAlignment="1">
      <alignment vertical="top" wrapText="1"/>
    </xf>
    <xf numFmtId="0" fontId="70" fillId="12" borderId="6" xfId="1" applyFont="1" applyFill="1" applyBorder="1" applyAlignment="1">
      <alignment horizontal="center" vertical="top" wrapText="1"/>
    </xf>
    <xf numFmtId="2" fontId="11" fillId="12" borderId="6" xfId="1" applyNumberFormat="1" applyFont="1" applyFill="1" applyBorder="1" applyAlignment="1">
      <alignment horizontal="center" vertical="top" shrinkToFit="1"/>
    </xf>
    <xf numFmtId="4" fontId="11" fillId="12" borderId="6" xfId="1" applyNumberFormat="1" applyFont="1" applyFill="1" applyBorder="1" applyAlignment="1">
      <alignment vertical="top" shrinkToFit="1"/>
    </xf>
    <xf numFmtId="0" fontId="0" fillId="12" borderId="0" xfId="0" applyFill="1"/>
    <xf numFmtId="0" fontId="10" fillId="12" borderId="6" xfId="1" applyFont="1" applyFill="1" applyBorder="1" applyAlignment="1">
      <alignment horizontal="center" vertical="center" wrapText="1"/>
    </xf>
    <xf numFmtId="0" fontId="17" fillId="12" borderId="6" xfId="1" applyFont="1" applyFill="1" applyBorder="1" applyAlignment="1">
      <alignment horizontal="center" vertical="top" wrapText="1"/>
    </xf>
    <xf numFmtId="2" fontId="11" fillId="12" borderId="6" xfId="1" applyNumberFormat="1" applyFont="1" applyFill="1" applyBorder="1" applyAlignment="1">
      <alignment vertical="top" shrinkToFit="1"/>
    </xf>
    <xf numFmtId="2" fontId="70" fillId="12" borderId="6" xfId="1" applyNumberFormat="1" applyFont="1" applyFill="1" applyBorder="1" applyAlignment="1">
      <alignment horizontal="center" vertical="top" shrinkToFit="1"/>
    </xf>
    <xf numFmtId="2" fontId="71" fillId="12" borderId="6" xfId="1" applyNumberFormat="1" applyFont="1" applyFill="1" applyBorder="1" applyAlignment="1">
      <alignment vertical="top" shrinkToFit="1"/>
    </xf>
    <xf numFmtId="0" fontId="10" fillId="12" borderId="6" xfId="1" applyFont="1" applyFill="1" applyBorder="1" applyAlignment="1">
      <alignment vertical="top" wrapText="1"/>
    </xf>
    <xf numFmtId="0" fontId="9" fillId="12" borderId="6" xfId="1" applyFont="1" applyFill="1" applyBorder="1" applyAlignment="1">
      <alignment horizontal="right" vertical="top" wrapText="1" indent="1"/>
    </xf>
    <xf numFmtId="0" fontId="9" fillId="12" borderId="6" xfId="1" applyFont="1" applyFill="1" applyBorder="1" applyAlignment="1">
      <alignment horizontal="left" vertical="top" wrapText="1"/>
    </xf>
    <xf numFmtId="2" fontId="11" fillId="12" borderId="6" xfId="1" applyNumberFormat="1" applyFont="1" applyFill="1" applyBorder="1" applyAlignment="1">
      <alignment horizontal="right" vertical="top" shrinkToFit="1"/>
    </xf>
    <xf numFmtId="0" fontId="3" fillId="12" borderId="6" xfId="1" applyFill="1" applyBorder="1" applyAlignment="1">
      <alignment vertical="top" wrapText="1"/>
    </xf>
    <xf numFmtId="164" fontId="12" fillId="12" borderId="6" xfId="1" applyNumberFormat="1" applyFont="1" applyFill="1" applyBorder="1" applyAlignment="1">
      <alignment horizontal="center" vertical="center" shrinkToFit="1"/>
    </xf>
    <xf numFmtId="4" fontId="11" fillId="12" borderId="6" xfId="1" applyNumberFormat="1" applyFont="1" applyFill="1" applyBorder="1" applyAlignment="1">
      <alignment horizontal="center" vertical="top" shrinkToFit="1"/>
    </xf>
    <xf numFmtId="0" fontId="10" fillId="12" borderId="79" xfId="1" applyFont="1" applyFill="1" applyBorder="1" applyAlignment="1">
      <alignment horizontal="center" vertical="center" wrapText="1"/>
    </xf>
    <xf numFmtId="0" fontId="9" fillId="12" borderId="79" xfId="1" applyFont="1" applyFill="1" applyBorder="1" applyAlignment="1">
      <alignment horizontal="center" vertical="top" wrapText="1"/>
    </xf>
    <xf numFmtId="0" fontId="9" fillId="12" borderId="79" xfId="1" applyFont="1" applyFill="1" applyBorder="1" applyAlignment="1">
      <alignment vertical="top" wrapText="1"/>
    </xf>
    <xf numFmtId="0" fontId="17" fillId="12" borderId="79" xfId="1" applyFont="1" applyFill="1" applyBorder="1" applyAlignment="1">
      <alignment horizontal="center" vertical="top" wrapText="1"/>
    </xf>
    <xf numFmtId="2" fontId="11" fillId="12" borderId="79" xfId="1" applyNumberFormat="1" applyFont="1" applyFill="1" applyBorder="1" applyAlignment="1">
      <alignment horizontal="center" vertical="top" shrinkToFit="1"/>
    </xf>
    <xf numFmtId="4" fontId="11" fillId="12" borderId="79" xfId="1" applyNumberFormat="1" applyFont="1" applyFill="1" applyBorder="1" applyAlignment="1">
      <alignment horizontal="center" vertical="top" shrinkToFit="1"/>
    </xf>
    <xf numFmtId="2" fontId="11" fillId="12" borderId="79" xfId="1" applyNumberFormat="1" applyFont="1" applyFill="1" applyBorder="1" applyAlignment="1">
      <alignment vertical="top" shrinkToFit="1"/>
    </xf>
    <xf numFmtId="0" fontId="10" fillId="12" borderId="11" xfId="1" applyFont="1" applyFill="1" applyBorder="1" applyAlignment="1">
      <alignment horizontal="center" vertical="center" wrapText="1"/>
    </xf>
    <xf numFmtId="0" fontId="9" fillId="12" borderId="11" xfId="1" applyFont="1" applyFill="1" applyBorder="1" applyAlignment="1">
      <alignment horizontal="center" vertical="top" wrapText="1"/>
    </xf>
    <xf numFmtId="0" fontId="9" fillId="12" borderId="11" xfId="1" applyFont="1" applyFill="1" applyBorder="1" applyAlignment="1">
      <alignment vertical="top" wrapText="1"/>
    </xf>
    <xf numFmtId="0" fontId="17" fillId="12" borderId="11" xfId="1" applyFont="1" applyFill="1" applyBorder="1" applyAlignment="1">
      <alignment horizontal="center" vertical="top" wrapText="1"/>
    </xf>
    <xf numFmtId="2" fontId="11" fillId="12" borderId="11" xfId="1" applyNumberFormat="1" applyFont="1" applyFill="1" applyBorder="1" applyAlignment="1">
      <alignment horizontal="center" vertical="top" shrinkToFit="1"/>
    </xf>
    <xf numFmtId="4" fontId="11" fillId="12" borderId="11" xfId="1" applyNumberFormat="1" applyFont="1" applyFill="1" applyBorder="1" applyAlignment="1">
      <alignment horizontal="center" vertical="top" shrinkToFit="1"/>
    </xf>
    <xf numFmtId="2" fontId="11" fillId="12" borderId="11" xfId="1" applyNumberFormat="1" applyFont="1" applyFill="1" applyBorder="1" applyAlignment="1">
      <alignment vertical="top" shrinkToFit="1"/>
    </xf>
    <xf numFmtId="0" fontId="9" fillId="12" borderId="7" xfId="1" applyFont="1" applyFill="1" applyBorder="1" applyAlignment="1">
      <alignment vertical="top" wrapText="1"/>
    </xf>
    <xf numFmtId="4" fontId="71" fillId="12" borderId="6" xfId="1" applyNumberFormat="1" applyFont="1" applyFill="1" applyBorder="1" applyAlignment="1">
      <alignment vertical="top" shrinkToFit="1"/>
    </xf>
    <xf numFmtId="0" fontId="9" fillId="12" borderId="8" xfId="1" applyFont="1" applyFill="1" applyBorder="1" applyAlignment="1">
      <alignment vertical="top" wrapText="1"/>
    </xf>
    <xf numFmtId="0" fontId="9" fillId="12" borderId="81" xfId="1" applyFont="1" applyFill="1" applyBorder="1" applyAlignment="1">
      <alignment horizontal="center" vertical="top" wrapText="1"/>
    </xf>
    <xf numFmtId="0" fontId="9" fillId="12" borderId="82" xfId="1" applyFont="1" applyFill="1" applyBorder="1" applyAlignment="1">
      <alignment vertical="top" wrapText="1"/>
    </xf>
    <xf numFmtId="0" fontId="17" fillId="12" borderId="81" xfId="1" applyFont="1" applyFill="1" applyBorder="1" applyAlignment="1">
      <alignment horizontal="center" vertical="top" wrapText="1"/>
    </xf>
    <xf numFmtId="2" fontId="70" fillId="12" borderId="81" xfId="1" applyNumberFormat="1" applyFont="1" applyFill="1" applyBorder="1" applyAlignment="1">
      <alignment horizontal="center" vertical="top" shrinkToFit="1"/>
    </xf>
    <xf numFmtId="2" fontId="11" fillId="12" borderId="81" xfId="1" applyNumberFormat="1" applyFont="1" applyFill="1" applyBorder="1" applyAlignment="1">
      <alignment horizontal="center" vertical="top" shrinkToFit="1"/>
    </xf>
    <xf numFmtId="4" fontId="71" fillId="12" borderId="81" xfId="1" applyNumberFormat="1" applyFont="1" applyFill="1" applyBorder="1" applyAlignment="1">
      <alignment vertical="top" shrinkToFit="1"/>
    </xf>
    <xf numFmtId="0" fontId="17" fillId="12" borderId="6" xfId="1" applyFont="1" applyFill="1" applyBorder="1" applyAlignment="1">
      <alignment horizontal="center" vertical="center" wrapText="1"/>
    </xf>
    <xf numFmtId="2" fontId="70" fillId="12" borderId="6" xfId="1" applyNumberFormat="1" applyFont="1" applyFill="1" applyBorder="1" applyAlignment="1">
      <alignment horizontal="center" vertical="center" shrinkToFit="1"/>
    </xf>
    <xf numFmtId="2" fontId="11" fillId="12" borderId="6" xfId="1" applyNumberFormat="1" applyFont="1" applyFill="1" applyBorder="1" applyAlignment="1">
      <alignment horizontal="center" vertical="center" shrinkToFit="1"/>
    </xf>
    <xf numFmtId="0" fontId="9" fillId="12" borderId="79" xfId="1" applyFont="1" applyFill="1" applyBorder="1" applyAlignment="1">
      <alignment horizontal="center" vertical="center" wrapText="1"/>
    </xf>
    <xf numFmtId="0" fontId="9" fillId="12" borderId="83" xfId="1" applyFont="1" applyFill="1" applyBorder="1" applyAlignment="1">
      <alignment vertical="top" wrapText="1"/>
    </xf>
    <xf numFmtId="0" fontId="9" fillId="12" borderId="7" xfId="1" applyFont="1" applyFill="1" applyBorder="1" applyAlignment="1">
      <alignment horizontal="center" vertical="center" wrapText="1"/>
    </xf>
    <xf numFmtId="0" fontId="9" fillId="12" borderId="81" xfId="1" applyFont="1" applyFill="1" applyBorder="1" applyAlignment="1">
      <alignment horizontal="center" vertical="center" wrapText="1"/>
    </xf>
    <xf numFmtId="0" fontId="17" fillId="12" borderId="81" xfId="1" applyFont="1" applyFill="1" applyBorder="1" applyAlignment="1">
      <alignment horizontal="center" vertical="center" wrapText="1"/>
    </xf>
    <xf numFmtId="2" fontId="70" fillId="12" borderId="81" xfId="1" applyNumberFormat="1" applyFont="1" applyFill="1" applyBorder="1" applyAlignment="1">
      <alignment horizontal="center" vertical="center" shrinkToFit="1"/>
    </xf>
    <xf numFmtId="2" fontId="11" fillId="12" borderId="81" xfId="1" applyNumberFormat="1" applyFont="1" applyFill="1" applyBorder="1" applyAlignment="1">
      <alignment horizontal="center" vertical="center" shrinkToFit="1"/>
    </xf>
    <xf numFmtId="0" fontId="10" fillId="12" borderId="6" xfId="1" applyFont="1" applyFill="1" applyBorder="1" applyAlignment="1">
      <alignment horizontal="center" vertical="top" wrapText="1"/>
    </xf>
    <xf numFmtId="2" fontId="73" fillId="12" borderId="6" xfId="0" applyNumberFormat="1" applyFont="1" applyFill="1" applyBorder="1" applyAlignment="1">
      <alignment horizontal="center" vertical="top" shrinkToFit="1"/>
    </xf>
    <xf numFmtId="2" fontId="11" fillId="12" borderId="6" xfId="1" applyNumberFormat="1" applyFont="1" applyFill="1" applyBorder="1" applyAlignment="1">
      <alignment vertical="center" shrinkToFit="1"/>
    </xf>
    <xf numFmtId="0" fontId="5" fillId="13" borderId="11" xfId="1" applyFont="1" applyFill="1" applyBorder="1" applyAlignment="1">
      <alignment horizontal="center" vertical="center" wrapText="1"/>
    </xf>
    <xf numFmtId="0" fontId="4" fillId="13" borderId="11" xfId="1" applyFont="1" applyFill="1" applyBorder="1" applyAlignment="1">
      <alignment horizontal="center" vertical="center" wrapText="1"/>
    </xf>
    <xf numFmtId="0" fontId="0" fillId="0" borderId="11" xfId="0" applyBorder="1"/>
    <xf numFmtId="1" fontId="12" fillId="12" borderId="6" xfId="1" applyNumberFormat="1" applyFont="1" applyFill="1" applyBorder="1" applyAlignment="1">
      <alignment horizontal="center" vertical="top" shrinkToFit="1"/>
    </xf>
    <xf numFmtId="1" fontId="12" fillId="12" borderId="6" xfId="1" applyNumberFormat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0" fontId="10" fillId="12" borderId="11" xfId="1" applyFont="1" applyFill="1" applyBorder="1" applyAlignment="1">
      <alignment vertical="top" wrapText="1"/>
    </xf>
    <xf numFmtId="4" fontId="11" fillId="12" borderId="11" xfId="1" applyNumberFormat="1" applyFont="1" applyFill="1" applyBorder="1" applyAlignment="1">
      <alignment vertical="top" shrinkToFit="1"/>
    </xf>
    <xf numFmtId="0" fontId="2" fillId="0" borderId="83" xfId="1" applyFont="1" applyBorder="1" applyAlignment="1">
      <alignment horizontal="center" vertical="center" wrapText="1"/>
    </xf>
    <xf numFmtId="4" fontId="72" fillId="0" borderId="4" xfId="1" applyNumberFormat="1" applyFont="1" applyBorder="1" applyAlignment="1">
      <alignment vertical="top" shrinkToFit="1"/>
    </xf>
    <xf numFmtId="0" fontId="14" fillId="0" borderId="11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25" fillId="5" borderId="0" xfId="3" applyFont="1" applyFill="1" applyAlignment="1">
      <alignment vertical="center" wrapText="1"/>
    </xf>
    <xf numFmtId="0" fontId="36" fillId="5" borderId="0" xfId="3" applyFont="1" applyFill="1"/>
    <xf numFmtId="0" fontId="69" fillId="5" borderId="0" xfId="3" applyFont="1" applyFill="1" applyAlignment="1">
      <alignment vertical="center" wrapText="1"/>
    </xf>
    <xf numFmtId="0" fontId="3" fillId="0" borderId="9" xfId="1" applyBorder="1" applyAlignment="1">
      <alignment vertical="top" wrapText="1"/>
    </xf>
    <xf numFmtId="0" fontId="3" fillId="0" borderId="4" xfId="1" applyBorder="1" applyAlignment="1">
      <alignment vertical="top" wrapText="1"/>
    </xf>
    <xf numFmtId="0" fontId="3" fillId="0" borderId="0" xfId="1" applyAlignment="1">
      <alignment vertical="top" wrapText="1"/>
    </xf>
    <xf numFmtId="0" fontId="3" fillId="0" borderId="10" xfId="1" applyBorder="1" applyAlignment="1">
      <alignment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7" fillId="0" borderId="7" xfId="1" applyFont="1" applyBorder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7" fillId="0" borderId="3" xfId="1" applyFont="1" applyBorder="1" applyAlignment="1">
      <alignment vertical="top" wrapText="1"/>
    </xf>
    <xf numFmtId="0" fontId="7" fillId="5" borderId="7" xfId="1" applyFont="1" applyFill="1" applyBorder="1" applyAlignment="1">
      <alignment vertical="top" wrapText="1"/>
    </xf>
    <xf numFmtId="0" fontId="7" fillId="5" borderId="8" xfId="1" applyFont="1" applyFill="1" applyBorder="1" applyAlignment="1">
      <alignment vertical="top" wrapText="1"/>
    </xf>
    <xf numFmtId="0" fontId="7" fillId="5" borderId="3" xfId="1" applyFont="1" applyFill="1" applyBorder="1" applyAlignment="1">
      <alignment vertical="top" wrapText="1"/>
    </xf>
    <xf numFmtId="0" fontId="7" fillId="0" borderId="5" xfId="1" applyFont="1" applyBorder="1" applyAlignment="1">
      <alignment vertical="top" wrapText="1"/>
    </xf>
    <xf numFmtId="0" fontId="7" fillId="0" borderId="80" xfId="1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8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11" xfId="1" applyFont="1" applyBorder="1" applyAlignment="1">
      <alignment vertical="top" wrapText="1"/>
    </xf>
    <xf numFmtId="0" fontId="8" fillId="5" borderId="7" xfId="1" applyFont="1" applyFill="1" applyBorder="1" applyAlignment="1">
      <alignment vertical="top" wrapText="1"/>
    </xf>
    <xf numFmtId="0" fontId="7" fillId="0" borderId="83" xfId="1" applyFont="1" applyBorder="1" applyAlignment="1">
      <alignment vertical="top" wrapText="1"/>
    </xf>
    <xf numFmtId="0" fontId="7" fillId="0" borderId="4" xfId="1" applyFont="1" applyBorder="1" applyAlignment="1">
      <alignment vertical="top" wrapText="1"/>
    </xf>
    <xf numFmtId="0" fontId="1" fillId="2" borderId="11" xfId="1" applyFont="1" applyFill="1" applyBorder="1" applyAlignment="1">
      <alignment horizontal="center" vertical="center" wrapText="1"/>
    </xf>
    <xf numFmtId="0" fontId="3" fillId="2" borderId="11" xfId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36" fillId="5" borderId="0" xfId="3" applyFont="1" applyFill="1" applyAlignment="1">
      <alignment horizontal="center"/>
    </xf>
    <xf numFmtId="0" fontId="0" fillId="0" borderId="0" xfId="0" applyAlignment="1" applyProtection="1">
      <alignment horizontal="left" vertical="top" wrapText="1"/>
      <protection locked="0"/>
    </xf>
    <xf numFmtId="0" fontId="66" fillId="0" borderId="0" xfId="0" applyFont="1" applyAlignment="1">
      <alignment horizontal="left" vertical="top" wrapText="1"/>
    </xf>
    <xf numFmtId="0" fontId="66" fillId="0" borderId="0" xfId="0" applyFont="1" applyAlignment="1" applyProtection="1">
      <alignment horizontal="left" vertical="top" wrapText="1"/>
      <protection locked="0"/>
    </xf>
    <xf numFmtId="0" fontId="29" fillId="0" borderId="1" xfId="0" applyFont="1" applyBorder="1" applyAlignment="1">
      <alignment horizontal="right" vertical="center" wrapText="1"/>
    </xf>
    <xf numFmtId="0" fontId="29" fillId="0" borderId="1" xfId="0" applyFont="1" applyBorder="1" applyAlignment="1" applyProtection="1">
      <alignment horizontal="right" vertical="center" wrapText="1"/>
      <protection locked="0"/>
    </xf>
    <xf numFmtId="0" fontId="29" fillId="0" borderId="6" xfId="0" applyFont="1" applyBorder="1" applyAlignment="1">
      <alignment horizontal="right" vertical="center" wrapText="1"/>
    </xf>
    <xf numFmtId="0" fontId="29" fillId="0" borderId="6" xfId="0" applyFont="1" applyBorder="1" applyAlignment="1" applyProtection="1">
      <alignment horizontal="right" vertical="center" wrapText="1"/>
      <protection locked="0"/>
    </xf>
    <xf numFmtId="0" fontId="30" fillId="0" borderId="6" xfId="0" applyFont="1" applyBorder="1" applyAlignment="1">
      <alignment horizontal="right" vertical="center" wrapText="1"/>
    </xf>
    <xf numFmtId="0" fontId="69" fillId="5" borderId="0" xfId="3" applyFont="1" applyFill="1" applyAlignment="1">
      <alignment horizontal="center" vertical="center" wrapText="1"/>
    </xf>
    <xf numFmtId="0" fontId="65" fillId="5" borderId="0" xfId="3" applyFont="1" applyFill="1" applyAlignment="1">
      <alignment horizontal="center" vertical="center" wrapText="1"/>
    </xf>
    <xf numFmtId="0" fontId="22" fillId="5" borderId="0" xfId="3" applyFont="1" applyFill="1" applyAlignment="1">
      <alignment horizontal="center" vertical="center" wrapText="1"/>
    </xf>
    <xf numFmtId="0" fontId="23" fillId="5" borderId="0" xfId="3" applyFont="1" applyFill="1" applyAlignment="1">
      <alignment horizontal="center"/>
    </xf>
    <xf numFmtId="0" fontId="25" fillId="5" borderId="0" xfId="3" applyFont="1" applyFill="1" applyAlignment="1">
      <alignment horizontal="center" vertical="center" wrapText="1"/>
    </xf>
    <xf numFmtId="10" fontId="54" fillId="11" borderId="68" xfId="5" applyNumberFormat="1" applyFont="1" applyFill="1" applyBorder="1" applyAlignment="1">
      <alignment horizontal="right" vertical="center" wrapText="1"/>
    </xf>
    <xf numFmtId="165" fontId="54" fillId="11" borderId="66" xfId="5" applyFont="1" applyFill="1" applyBorder="1" applyAlignment="1">
      <alignment horizontal="right" vertical="center" wrapText="1"/>
    </xf>
    <xf numFmtId="165" fontId="54" fillId="11" borderId="67" xfId="5" applyFont="1" applyFill="1" applyBorder="1" applyAlignment="1">
      <alignment horizontal="right" vertical="center" wrapText="1"/>
    </xf>
    <xf numFmtId="165" fontId="54" fillId="4" borderId="64" xfId="5" applyFont="1" applyFill="1" applyBorder="1" applyAlignment="1">
      <alignment horizontal="center" vertical="center" wrapText="1"/>
    </xf>
    <xf numFmtId="165" fontId="54" fillId="4" borderId="12" xfId="5" applyFont="1" applyFill="1" applyBorder="1" applyAlignment="1">
      <alignment horizontal="center" vertical="center" wrapText="1"/>
    </xf>
    <xf numFmtId="165" fontId="54" fillId="4" borderId="63" xfId="5" applyFont="1" applyFill="1" applyBorder="1" applyAlignment="1">
      <alignment horizontal="center" vertical="center" wrapText="1"/>
    </xf>
    <xf numFmtId="0" fontId="54" fillId="11" borderId="65" xfId="3" applyFont="1" applyFill="1" applyBorder="1" applyAlignment="1">
      <alignment horizontal="left" vertical="center" wrapText="1"/>
    </xf>
    <xf numFmtId="0" fontId="54" fillId="11" borderId="66" xfId="3" applyFont="1" applyFill="1" applyBorder="1" applyAlignment="1">
      <alignment horizontal="left" vertical="center" wrapText="1"/>
    </xf>
    <xf numFmtId="0" fontId="54" fillId="11" borderId="67" xfId="3" applyFont="1" applyFill="1" applyBorder="1" applyAlignment="1">
      <alignment horizontal="left" vertical="center" wrapText="1"/>
    </xf>
    <xf numFmtId="0" fontId="54" fillId="4" borderId="62" xfId="3" applyFont="1" applyFill="1" applyBorder="1" applyAlignment="1">
      <alignment horizontal="left" vertical="center" wrapText="1"/>
    </xf>
    <xf numFmtId="0" fontId="54" fillId="4" borderId="12" xfId="3" applyFont="1" applyFill="1" applyBorder="1" applyAlignment="1">
      <alignment horizontal="left" vertical="center" wrapText="1"/>
    </xf>
    <xf numFmtId="0" fontId="54" fillId="4" borderId="63" xfId="3" applyFont="1" applyFill="1" applyBorder="1" applyAlignment="1">
      <alignment horizontal="left" vertical="center" wrapText="1"/>
    </xf>
    <xf numFmtId="165" fontId="54" fillId="4" borderId="58" xfId="5" applyFont="1" applyFill="1" applyBorder="1" applyAlignment="1">
      <alignment vertical="center" wrapText="1"/>
    </xf>
    <xf numFmtId="165" fontId="54" fillId="4" borderId="56" xfId="5" applyFont="1" applyFill="1" applyBorder="1" applyAlignment="1">
      <alignment vertical="center" wrapText="1"/>
    </xf>
    <xf numFmtId="165" fontId="54" fillId="4" borderId="57" xfId="5" applyFont="1" applyFill="1" applyBorder="1" applyAlignment="1">
      <alignment vertical="center" wrapText="1"/>
    </xf>
    <xf numFmtId="0" fontId="54" fillId="11" borderId="59" xfId="3" applyFont="1" applyFill="1" applyBorder="1" applyAlignment="1">
      <alignment horizontal="left" vertical="center" wrapText="1"/>
    </xf>
    <xf numFmtId="0" fontId="54" fillId="11" borderId="15" xfId="3" applyFont="1" applyFill="1" applyBorder="1" applyAlignment="1">
      <alignment horizontal="left" vertical="center" wrapText="1"/>
    </xf>
    <xf numFmtId="0" fontId="54" fillId="11" borderId="60" xfId="3" applyFont="1" applyFill="1" applyBorder="1" applyAlignment="1">
      <alignment horizontal="left" vertical="center" wrapText="1"/>
    </xf>
    <xf numFmtId="10" fontId="54" fillId="11" borderId="61" xfId="5" applyNumberFormat="1" applyFont="1" applyFill="1" applyBorder="1" applyAlignment="1">
      <alignment horizontal="right" vertical="center" wrapText="1"/>
    </xf>
    <xf numFmtId="10" fontId="54" fillId="11" borderId="15" xfId="5" applyNumberFormat="1" applyFont="1" applyFill="1" applyBorder="1" applyAlignment="1">
      <alignment horizontal="right" vertical="center" wrapText="1"/>
    </xf>
    <xf numFmtId="10" fontId="54" fillId="11" borderId="60" xfId="5" applyNumberFormat="1" applyFont="1" applyFill="1" applyBorder="1" applyAlignment="1">
      <alignment horizontal="right" vertical="center" wrapText="1"/>
    </xf>
    <xf numFmtId="0" fontId="54" fillId="4" borderId="55" xfId="3" applyFont="1" applyFill="1" applyBorder="1" applyAlignment="1">
      <alignment horizontal="left" vertical="center" wrapText="1"/>
    </xf>
    <xf numFmtId="0" fontId="54" fillId="4" borderId="56" xfId="3" applyFont="1" applyFill="1" applyBorder="1" applyAlignment="1">
      <alignment horizontal="left" vertical="center" wrapText="1"/>
    </xf>
    <xf numFmtId="0" fontId="54" fillId="4" borderId="57" xfId="3" applyFont="1" applyFill="1" applyBorder="1" applyAlignment="1">
      <alignment horizontal="left" vertical="center" wrapText="1"/>
    </xf>
    <xf numFmtId="0" fontId="57" fillId="7" borderId="21" xfId="3" applyFont="1" applyFill="1" applyBorder="1" applyAlignment="1">
      <alignment horizontal="center" vertical="center" wrapText="1"/>
    </xf>
    <xf numFmtId="0" fontId="57" fillId="7" borderId="19" xfId="3" applyFont="1" applyFill="1" applyBorder="1" applyAlignment="1">
      <alignment horizontal="center" vertical="center" wrapText="1"/>
    </xf>
    <xf numFmtId="0" fontId="58" fillId="7" borderId="14" xfId="3" applyFont="1" applyFill="1" applyBorder="1" applyAlignment="1">
      <alignment horizontal="left" vertical="center" wrapText="1"/>
    </xf>
    <xf numFmtId="0" fontId="58" fillId="7" borderId="74" xfId="3" applyFont="1" applyFill="1" applyBorder="1" applyAlignment="1">
      <alignment horizontal="left" vertical="center" wrapText="1"/>
    </xf>
    <xf numFmtId="166" fontId="59" fillId="7" borderId="77" xfId="3" applyNumberFormat="1" applyFont="1" applyFill="1" applyBorder="1" applyAlignment="1">
      <alignment horizontal="center" vertical="center" wrapText="1"/>
    </xf>
    <xf numFmtId="166" fontId="59" fillId="7" borderId="78" xfId="3" applyNumberFormat="1" applyFont="1" applyFill="1" applyBorder="1" applyAlignment="1">
      <alignment horizontal="center" vertical="center" wrapText="1"/>
    </xf>
    <xf numFmtId="0" fontId="57" fillId="7" borderId="70" xfId="3" applyFont="1" applyFill="1" applyBorder="1" applyAlignment="1">
      <alignment horizontal="center" vertical="center" wrapText="1"/>
    </xf>
    <xf numFmtId="4" fontId="58" fillId="7" borderId="73" xfId="3" applyNumberFormat="1" applyFont="1" applyFill="1" applyBorder="1" applyAlignment="1">
      <alignment horizontal="left" vertical="center" wrapText="1"/>
    </xf>
    <xf numFmtId="166" fontId="59" fillId="7" borderId="76" xfId="3" applyNumberFormat="1" applyFont="1" applyFill="1" applyBorder="1" applyAlignment="1">
      <alignment horizontal="center" vertical="center" wrapText="1"/>
    </xf>
    <xf numFmtId="4" fontId="58" fillId="7" borderId="14" xfId="3" applyNumberFormat="1" applyFont="1" applyFill="1" applyBorder="1" applyAlignment="1">
      <alignment horizontal="left" vertical="center" wrapText="1"/>
    </xf>
    <xf numFmtId="0" fontId="22" fillId="5" borderId="35" xfId="3" applyFont="1" applyFill="1" applyBorder="1" applyAlignment="1">
      <alignment horizontal="center" vertical="top" wrapText="1"/>
    </xf>
    <xf numFmtId="0" fontId="22" fillId="5" borderId="0" xfId="3" applyFont="1" applyFill="1" applyAlignment="1">
      <alignment horizontal="center" vertical="top" wrapText="1"/>
    </xf>
    <xf numFmtId="0" fontId="22" fillId="5" borderId="27" xfId="3" applyFont="1" applyFill="1" applyBorder="1" applyAlignment="1">
      <alignment horizontal="center" vertical="top" wrapText="1"/>
    </xf>
    <xf numFmtId="166" fontId="43" fillId="5" borderId="0" xfId="3" applyNumberFormat="1" applyFont="1" applyFill="1" applyAlignment="1">
      <alignment horizontal="center" vertical="center"/>
    </xf>
    <xf numFmtId="167" fontId="50" fillId="5" borderId="28" xfId="3" applyNumberFormat="1" applyFont="1" applyFill="1" applyBorder="1" applyAlignment="1">
      <alignment horizontal="center" vertical="center"/>
    </xf>
    <xf numFmtId="167" fontId="50" fillId="5" borderId="0" xfId="3" applyNumberFormat="1" applyFont="1" applyFill="1" applyAlignment="1">
      <alignment horizontal="center" vertical="center"/>
    </xf>
    <xf numFmtId="167" fontId="50" fillId="5" borderId="36" xfId="3" applyNumberFormat="1" applyFont="1" applyFill="1" applyBorder="1" applyAlignment="1">
      <alignment horizontal="center" vertical="center"/>
    </xf>
    <xf numFmtId="0" fontId="22" fillId="5" borderId="41" xfId="3" applyFont="1" applyFill="1" applyBorder="1" applyAlignment="1">
      <alignment horizontal="center" vertical="top" wrapText="1"/>
    </xf>
    <xf numFmtId="0" fontId="22" fillId="5" borderId="42" xfId="3" applyFont="1" applyFill="1" applyBorder="1" applyAlignment="1">
      <alignment horizontal="center" vertical="top" wrapText="1"/>
    </xf>
    <xf numFmtId="0" fontId="22" fillId="5" borderId="43" xfId="3" applyFont="1" applyFill="1" applyBorder="1" applyAlignment="1">
      <alignment horizontal="center" vertical="top" wrapText="1"/>
    </xf>
    <xf numFmtId="0" fontId="54" fillId="8" borderId="31" xfId="3" applyFont="1" applyFill="1" applyBorder="1" applyAlignment="1">
      <alignment horizontal="center" vertical="center"/>
    </xf>
    <xf numFmtId="0" fontId="54" fillId="8" borderId="28" xfId="3" applyFont="1" applyFill="1" applyBorder="1" applyAlignment="1">
      <alignment horizontal="center" vertical="center"/>
    </xf>
    <xf numFmtId="0" fontId="55" fillId="8" borderId="46" xfId="3" applyFont="1" applyFill="1" applyBorder="1" applyAlignment="1">
      <alignment horizontal="center" vertical="center"/>
    </xf>
    <xf numFmtId="0" fontId="55" fillId="8" borderId="50" xfId="3" applyFont="1" applyFill="1" applyBorder="1" applyAlignment="1">
      <alignment horizontal="center" vertical="center"/>
    </xf>
    <xf numFmtId="0" fontId="54" fillId="8" borderId="30" xfId="3" applyFont="1" applyFill="1" applyBorder="1" applyAlignment="1">
      <alignment horizontal="center" vertical="center" wrapText="1"/>
    </xf>
    <xf numFmtId="0" fontId="54" fillId="8" borderId="0" xfId="3" applyFont="1" applyFill="1" applyAlignment="1">
      <alignment horizontal="center" vertical="center" wrapText="1"/>
    </xf>
    <xf numFmtId="0" fontId="56" fillId="9" borderId="47" xfId="3" applyFont="1" applyFill="1" applyBorder="1" applyAlignment="1">
      <alignment horizontal="center" vertical="center"/>
    </xf>
    <xf numFmtId="0" fontId="56" fillId="9" borderId="48" xfId="3" applyFont="1" applyFill="1" applyBorder="1" applyAlignment="1">
      <alignment horizontal="center" vertical="center"/>
    </xf>
    <xf numFmtId="0" fontId="56" fillId="9" borderId="49" xfId="3" applyFont="1" applyFill="1" applyBorder="1" applyAlignment="1">
      <alignment horizontal="center" vertical="center"/>
    </xf>
    <xf numFmtId="0" fontId="22" fillId="5" borderId="35" xfId="3" applyFont="1" applyFill="1" applyBorder="1" applyAlignment="1">
      <alignment horizontal="center" vertical="center" wrapText="1"/>
    </xf>
    <xf numFmtId="0" fontId="22" fillId="5" borderId="27" xfId="3" applyFont="1" applyFill="1" applyBorder="1" applyAlignment="1">
      <alignment horizontal="center" vertical="center" wrapText="1"/>
    </xf>
    <xf numFmtId="4" fontId="43" fillId="5" borderId="0" xfId="3" applyNumberFormat="1" applyFont="1" applyFill="1" applyAlignment="1">
      <alignment horizontal="center" vertical="center"/>
    </xf>
    <xf numFmtId="0" fontId="43" fillId="5" borderId="0" xfId="3" applyFont="1" applyFill="1" applyAlignment="1">
      <alignment horizontal="center" vertical="center"/>
    </xf>
    <xf numFmtId="0" fontId="39" fillId="5" borderId="30" xfId="3" applyFont="1" applyFill="1" applyBorder="1" applyAlignment="1">
      <alignment horizontal="left"/>
    </xf>
    <xf numFmtId="0" fontId="39" fillId="5" borderId="31" xfId="3" applyFont="1" applyFill="1" applyBorder="1" applyAlignment="1">
      <alignment horizontal="left"/>
    </xf>
    <xf numFmtId="0" fontId="39" fillId="5" borderId="40" xfId="3" applyFont="1" applyFill="1" applyBorder="1" applyAlignment="1">
      <alignment horizontal="left"/>
    </xf>
    <xf numFmtId="0" fontId="33" fillId="0" borderId="32" xfId="3" applyFont="1" applyBorder="1" applyAlignment="1">
      <alignment horizontal="left" vertical="center"/>
    </xf>
    <xf numFmtId="0" fontId="33" fillId="0" borderId="33" xfId="3" applyFont="1" applyBorder="1" applyAlignment="1">
      <alignment horizontal="left" vertical="center"/>
    </xf>
    <xf numFmtId="0" fontId="33" fillId="0" borderId="34" xfId="3" applyFont="1" applyBorder="1" applyAlignment="1">
      <alignment horizontal="left" vertical="center"/>
    </xf>
    <xf numFmtId="0" fontId="33" fillId="0" borderId="35" xfId="3" applyFont="1" applyBorder="1" applyAlignment="1">
      <alignment horizontal="left" vertical="center"/>
    </xf>
    <xf numFmtId="0" fontId="33" fillId="0" borderId="0" xfId="3" applyFont="1" applyAlignment="1">
      <alignment horizontal="left" vertical="center"/>
    </xf>
    <xf numFmtId="0" fontId="33" fillId="0" borderId="36" xfId="3" applyFont="1" applyBorder="1" applyAlignment="1">
      <alignment horizontal="left" vertical="center"/>
    </xf>
    <xf numFmtId="0" fontId="35" fillId="7" borderId="35" xfId="3" applyFont="1" applyFill="1" applyBorder="1" applyAlignment="1">
      <alignment horizontal="center"/>
    </xf>
    <xf numFmtId="0" fontId="35" fillId="7" borderId="0" xfId="3" applyFont="1" applyFill="1" applyAlignment="1">
      <alignment horizontal="center"/>
    </xf>
    <xf numFmtId="0" fontId="39" fillId="5" borderId="33" xfId="3" applyFont="1" applyFill="1" applyBorder="1" applyAlignment="1">
      <alignment horizontal="left"/>
    </xf>
    <xf numFmtId="0" fontId="41" fillId="5" borderId="38" xfId="3" applyFont="1" applyFill="1" applyBorder="1" applyAlignment="1">
      <alignment horizontal="left"/>
    </xf>
    <xf numFmtId="0" fontId="41" fillId="5" borderId="33" xfId="3" applyFont="1" applyFill="1" applyBorder="1" applyAlignment="1">
      <alignment horizontal="left"/>
    </xf>
    <xf numFmtId="0" fontId="39" fillId="5" borderId="34" xfId="3" applyFont="1" applyFill="1" applyBorder="1" applyAlignment="1">
      <alignment horizontal="left"/>
    </xf>
    <xf numFmtId="0" fontId="30" fillId="0" borderId="11" xfId="0" applyFont="1" applyBorder="1" applyAlignment="1">
      <alignment horizontal="left" vertical="center" wrapText="1"/>
    </xf>
    <xf numFmtId="0" fontId="29" fillId="0" borderId="11" xfId="0" applyFont="1" applyBorder="1" applyAlignment="1" applyProtection="1">
      <alignment horizontal="left" vertical="center" wrapText="1"/>
      <protection locked="0"/>
    </xf>
    <xf numFmtId="0" fontId="30" fillId="0" borderId="53" xfId="0" applyFont="1" applyBorder="1" applyAlignment="1">
      <alignment horizontal="left" vertical="center" wrapText="1"/>
    </xf>
    <xf numFmtId="0" fontId="29" fillId="0" borderId="53" xfId="0" applyFont="1" applyBorder="1" applyAlignment="1" applyProtection="1">
      <alignment horizontal="left" vertical="center" wrapText="1"/>
      <protection locked="0"/>
    </xf>
    <xf numFmtId="0" fontId="29" fillId="0" borderId="11" xfId="0" applyFont="1" applyBorder="1" applyAlignment="1">
      <alignment horizontal="left" vertical="center" wrapText="1"/>
    </xf>
    <xf numFmtId="0" fontId="29" fillId="0" borderId="72" xfId="0" applyFont="1" applyBorder="1" applyAlignment="1">
      <alignment horizontal="left" vertical="center" wrapText="1"/>
    </xf>
    <xf numFmtId="0" fontId="29" fillId="0" borderId="72" xfId="0" applyFont="1" applyBorder="1" applyAlignment="1" applyProtection="1">
      <alignment horizontal="left" vertical="center" wrapText="1"/>
      <protection locked="0"/>
    </xf>
  </cellXfs>
  <cellStyles count="8">
    <cellStyle name="Moeda" xfId="2" builtinId="4"/>
    <cellStyle name="Moeda 2" xfId="6"/>
    <cellStyle name="Normal" xfId="0" builtinId="0"/>
    <cellStyle name="Normal 2" xfId="1"/>
    <cellStyle name="Normal 3" xfId="3"/>
    <cellStyle name="Porcentagem 2" xfId="4"/>
    <cellStyle name="Vírgula 3" xfId="5"/>
    <cellStyle name="Vírgula 3 2" xfId="7"/>
  </cellStyles>
  <dxfs count="1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132521</xdr:colOff>
      <xdr:row>0</xdr:row>
      <xdr:rowOff>19878</xdr:rowOff>
    </xdr:from>
    <xdr:to>
      <xdr:col>9</xdr:col>
      <xdr:colOff>359653</xdr:colOff>
      <xdr:row>0</xdr:row>
      <xdr:rowOff>1795668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E0397A2-5F28-4406-9047-AC9747327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646" y="19878"/>
          <a:ext cx="8494832" cy="17757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12</xdr:col>
      <xdr:colOff>20053</xdr:colOff>
      <xdr:row>2</xdr:row>
      <xdr:rowOff>20051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06" y="0"/>
          <a:ext cx="11369842" cy="20052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</xdr:colOff>
      <xdr:row>3</xdr:row>
      <xdr:rowOff>0</xdr:rowOff>
    </xdr:from>
    <xdr:to>
      <xdr:col>22</xdr:col>
      <xdr:colOff>27214</xdr:colOff>
      <xdr:row>12</xdr:row>
      <xdr:rowOff>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44929"/>
          <a:ext cx="15090321" cy="33881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8505</xdr:colOff>
      <xdr:row>2</xdr:row>
      <xdr:rowOff>399709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8793616" cy="17774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3d\dados%20servidor\Obras\Obras%20Futuras\UNESP\Tomada%20de%20Pre&#231;o%20007HC_2010\Amplia&#231;&#227;o%20do%20Pr&#233;dio.lic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3d\dados%20servidor\Obras\Obras%20Futuras\UNESP\FAMESP\TP%20010\Planilha%20Casa%20de%20Apoio%20pav.terreo%20fase%20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iginal"/>
      <sheetName val="UPECLIN 3D"/>
      <sheetName val="CRONOGRAMA"/>
      <sheetName val="Plan1"/>
      <sheetName val="Plan2"/>
      <sheetName val="Plan4"/>
      <sheetName val="Plan5"/>
      <sheetName val="Plan7"/>
      <sheetName val="Plan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ilha impressa"/>
      <sheetName val="Planilha impressa (2)"/>
      <sheetName val="CRONO (2)"/>
    </sheetNames>
    <sheetDataSet>
      <sheetData sheetId="0" refreshError="1"/>
      <sheetData sheetId="1">
        <row r="160">
          <cell r="F160">
            <v>153719.08000000002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152"/>
  <sheetViews>
    <sheetView showGridLines="0" zoomScaleNormal="100" workbookViewId="0">
      <selection activeCell="L8" sqref="L8"/>
    </sheetView>
  </sheetViews>
  <sheetFormatPr defaultColWidth="9.28515625" defaultRowHeight="15"/>
  <cols>
    <col min="1" max="1" width="6.42578125" style="147" bestFit="1" customWidth="1"/>
    <col min="2" max="2" width="8.5703125" style="2" customWidth="1"/>
    <col min="3" max="3" width="79.28515625" customWidth="1"/>
    <col min="4" max="4" width="7.85546875" style="2" bestFit="1" customWidth="1"/>
    <col min="5" max="5" width="8.28515625" style="1" bestFit="1" customWidth="1"/>
    <col min="6" max="6" width="5.85546875" style="2" bestFit="1" customWidth="1"/>
    <col min="7" max="7" width="5.5703125" style="178" bestFit="1" customWidth="1"/>
    <col min="8" max="8" width="8.7109375" style="178" bestFit="1" customWidth="1"/>
    <col min="9" max="9" width="8.42578125" style="2" bestFit="1" customWidth="1"/>
    <col min="10" max="10" width="17.42578125" bestFit="1" customWidth="1"/>
    <col min="11" max="92" width="9.28515625" style="177"/>
  </cols>
  <sheetData>
    <row r="1" spans="1:92" ht="146.25" customHeight="1">
      <c r="A1" s="276"/>
      <c r="B1" s="277"/>
      <c r="C1" s="277"/>
      <c r="D1" s="277"/>
      <c r="E1" s="277"/>
      <c r="F1" s="277"/>
      <c r="G1" s="277"/>
      <c r="H1" s="277"/>
      <c r="I1" s="277"/>
      <c r="J1" s="278"/>
    </row>
    <row r="2" spans="1:92">
      <c r="A2" s="248" t="s">
        <v>394</v>
      </c>
      <c r="B2" s="248"/>
      <c r="C2" s="248"/>
      <c r="D2" s="247" t="s">
        <v>381</v>
      </c>
      <c r="E2" s="247"/>
      <c r="F2" s="247" t="s">
        <v>382</v>
      </c>
      <c r="G2" s="247"/>
      <c r="H2" s="247"/>
      <c r="I2" s="247"/>
      <c r="J2" s="247"/>
    </row>
    <row r="3" spans="1:92" ht="15" customHeight="1">
      <c r="A3" s="248" t="s">
        <v>383</v>
      </c>
      <c r="B3" s="248"/>
      <c r="C3" s="248"/>
      <c r="D3" s="247" t="s">
        <v>276</v>
      </c>
      <c r="E3" s="247"/>
      <c r="F3" s="279" t="s">
        <v>389</v>
      </c>
      <c r="G3" s="279"/>
      <c r="H3" s="279"/>
      <c r="I3" s="279"/>
      <c r="J3" s="279"/>
    </row>
    <row r="4" spans="1:92">
      <c r="A4" s="247" t="s">
        <v>173</v>
      </c>
      <c r="B4" s="247"/>
      <c r="C4" s="239" t="s">
        <v>384</v>
      </c>
      <c r="D4" s="247" t="s">
        <v>385</v>
      </c>
      <c r="E4" s="247"/>
      <c r="F4" s="279" t="s">
        <v>386</v>
      </c>
      <c r="G4" s="279"/>
      <c r="H4" s="279"/>
      <c r="I4" s="279"/>
      <c r="J4" s="279"/>
    </row>
    <row r="5" spans="1:92">
      <c r="A5" s="247" t="s">
        <v>387</v>
      </c>
      <c r="B5" s="247"/>
      <c r="C5" s="239" t="s">
        <v>390</v>
      </c>
      <c r="D5" s="247" t="s">
        <v>388</v>
      </c>
      <c r="E5" s="247"/>
      <c r="F5" s="248"/>
      <c r="G5" s="248"/>
      <c r="H5" s="248"/>
      <c r="I5" s="248"/>
      <c r="J5" s="248"/>
    </row>
    <row r="6" spans="1:92">
      <c r="A6" s="273" t="s">
        <v>0</v>
      </c>
      <c r="B6" s="273" t="s">
        <v>1</v>
      </c>
      <c r="C6" s="275" t="s">
        <v>2</v>
      </c>
      <c r="D6" s="273" t="s">
        <v>3</v>
      </c>
      <c r="E6" s="273" t="s">
        <v>136</v>
      </c>
      <c r="F6" s="273" t="s">
        <v>4</v>
      </c>
      <c r="G6" s="273" t="s">
        <v>5</v>
      </c>
      <c r="H6" s="273"/>
      <c r="I6" s="274" t="s">
        <v>6</v>
      </c>
      <c r="J6" s="275" t="s">
        <v>7</v>
      </c>
    </row>
    <row r="7" spans="1:92" ht="24.75">
      <c r="A7" s="273"/>
      <c r="B7" s="273"/>
      <c r="C7" s="275"/>
      <c r="D7" s="273"/>
      <c r="E7" s="273"/>
      <c r="F7" s="273"/>
      <c r="G7" s="237" t="s">
        <v>229</v>
      </c>
      <c r="H7" s="238" t="s">
        <v>8</v>
      </c>
      <c r="I7" s="274"/>
      <c r="J7" s="275"/>
    </row>
    <row r="8" spans="1:92">
      <c r="A8" s="148">
        <v>1</v>
      </c>
      <c r="B8" s="264" t="s">
        <v>9</v>
      </c>
      <c r="C8" s="265"/>
      <c r="D8" s="265"/>
      <c r="E8" s="265"/>
      <c r="F8" s="265"/>
      <c r="G8" s="265"/>
      <c r="H8" s="265"/>
      <c r="I8" s="266"/>
      <c r="J8" s="173">
        <f>SUM(J9)</f>
        <v>1796.81</v>
      </c>
    </row>
    <row r="9" spans="1:92">
      <c r="A9" s="149" t="s">
        <v>10</v>
      </c>
      <c r="B9" s="258" t="s">
        <v>11</v>
      </c>
      <c r="C9" s="259"/>
      <c r="D9" s="259"/>
      <c r="E9" s="259"/>
      <c r="F9" s="259"/>
      <c r="G9" s="259"/>
      <c r="H9" s="259"/>
      <c r="I9" s="260"/>
      <c r="J9" s="174">
        <f>SUM(J10:J11)</f>
        <v>1796.81</v>
      </c>
    </row>
    <row r="10" spans="1:92" s="188" customFormat="1">
      <c r="A10" s="182" t="s">
        <v>12</v>
      </c>
      <c r="B10" s="183" t="s">
        <v>13</v>
      </c>
      <c r="C10" s="184" t="s">
        <v>14</v>
      </c>
      <c r="D10" s="183" t="s">
        <v>276</v>
      </c>
      <c r="E10" s="185" t="s">
        <v>137</v>
      </c>
      <c r="F10" s="186">
        <v>1</v>
      </c>
      <c r="G10" s="186">
        <v>68.89</v>
      </c>
      <c r="H10" s="235">
        <v>696.16</v>
      </c>
      <c r="I10" s="186">
        <f>H10+G10</f>
        <v>765.05</v>
      </c>
      <c r="J10" s="187">
        <f>I10*F10</f>
        <v>765.05</v>
      </c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177"/>
      <c r="BR10" s="177"/>
      <c r="BS10" s="177"/>
      <c r="BT10" s="177"/>
      <c r="BU10" s="177"/>
      <c r="BV10" s="177"/>
      <c r="BW10" s="177"/>
      <c r="BX10" s="177"/>
      <c r="BY10" s="177"/>
      <c r="BZ10" s="177"/>
      <c r="CA10" s="177"/>
      <c r="CB10" s="177"/>
      <c r="CC10" s="177"/>
      <c r="CD10" s="177"/>
      <c r="CE10" s="177"/>
      <c r="CF10" s="177"/>
      <c r="CG10" s="177"/>
      <c r="CH10" s="177"/>
      <c r="CI10" s="177"/>
      <c r="CJ10" s="177"/>
      <c r="CK10" s="177"/>
      <c r="CL10" s="177"/>
      <c r="CM10" s="177"/>
      <c r="CN10" s="177"/>
    </row>
    <row r="11" spans="1:92" s="188" customFormat="1">
      <c r="A11" s="182" t="s">
        <v>15</v>
      </c>
      <c r="B11" s="183" t="s">
        <v>16</v>
      </c>
      <c r="C11" s="184" t="s">
        <v>17</v>
      </c>
      <c r="D11" s="183" t="s">
        <v>276</v>
      </c>
      <c r="E11" s="185" t="s">
        <v>138</v>
      </c>
      <c r="F11" s="186">
        <v>6</v>
      </c>
      <c r="G11" s="186">
        <v>44.24</v>
      </c>
      <c r="H11" s="235">
        <v>127.72</v>
      </c>
      <c r="I11" s="186">
        <f>H11+G11</f>
        <v>171.96</v>
      </c>
      <c r="J11" s="187">
        <f>I11*F11</f>
        <v>1031.76</v>
      </c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177"/>
      <c r="BS11" s="177"/>
      <c r="BT11" s="177"/>
      <c r="BU11" s="177"/>
      <c r="BV11" s="177"/>
      <c r="BW11" s="177"/>
      <c r="BX11" s="177"/>
      <c r="BY11" s="177"/>
      <c r="BZ11" s="177"/>
      <c r="CA11" s="177"/>
      <c r="CB11" s="177"/>
      <c r="CC11" s="177"/>
      <c r="CD11" s="177"/>
      <c r="CE11" s="177"/>
      <c r="CF11" s="177"/>
      <c r="CG11" s="177"/>
      <c r="CH11" s="177"/>
      <c r="CI11" s="177"/>
      <c r="CJ11" s="177"/>
      <c r="CK11" s="177"/>
      <c r="CL11" s="177"/>
      <c r="CM11" s="177"/>
      <c r="CN11" s="177"/>
    </row>
    <row r="12" spans="1:92">
      <c r="A12" s="150">
        <v>2</v>
      </c>
      <c r="B12" s="261" t="s">
        <v>18</v>
      </c>
      <c r="C12" s="262"/>
      <c r="D12" s="262"/>
      <c r="E12" s="262"/>
      <c r="F12" s="262"/>
      <c r="G12" s="262"/>
      <c r="H12" s="262"/>
      <c r="I12" s="263"/>
      <c r="J12" s="175">
        <f>SUM(J13,J17)</f>
        <v>2469.9349999999995</v>
      </c>
    </row>
    <row r="13" spans="1:92">
      <c r="A13" s="149" t="s">
        <v>19</v>
      </c>
      <c r="B13" s="261" t="s">
        <v>20</v>
      </c>
      <c r="C13" s="262"/>
      <c r="D13" s="262"/>
      <c r="E13" s="262"/>
      <c r="F13" s="262"/>
      <c r="G13" s="262"/>
      <c r="H13" s="262"/>
      <c r="I13" s="263"/>
      <c r="J13" s="175">
        <f>SUM(J14:J16)</f>
        <v>1661.6949999999997</v>
      </c>
    </row>
    <row r="14" spans="1:92" s="188" customFormat="1">
      <c r="A14" s="189" t="s">
        <v>235</v>
      </c>
      <c r="B14" s="183" t="s">
        <v>21</v>
      </c>
      <c r="C14" s="184" t="s">
        <v>22</v>
      </c>
      <c r="D14" s="183" t="s">
        <v>276</v>
      </c>
      <c r="E14" s="190" t="s">
        <v>139</v>
      </c>
      <c r="F14" s="186">
        <v>1</v>
      </c>
      <c r="G14" s="186">
        <v>50.61</v>
      </c>
      <c r="H14" s="186">
        <v>0</v>
      </c>
      <c r="I14" s="186">
        <f>H14+G14</f>
        <v>50.61</v>
      </c>
      <c r="J14" s="191">
        <f>I14*F14</f>
        <v>50.61</v>
      </c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77"/>
      <c r="BN14" s="177"/>
      <c r="BO14" s="177"/>
      <c r="BP14" s="177"/>
      <c r="BQ14" s="177"/>
      <c r="BR14" s="177"/>
      <c r="BS14" s="177"/>
      <c r="BT14" s="177"/>
      <c r="BU14" s="177"/>
      <c r="BV14" s="177"/>
      <c r="BW14" s="177"/>
      <c r="BX14" s="177"/>
      <c r="BY14" s="177"/>
      <c r="BZ14" s="177"/>
      <c r="CA14" s="177"/>
      <c r="CB14" s="177"/>
      <c r="CC14" s="177"/>
      <c r="CD14" s="177"/>
      <c r="CE14" s="177"/>
      <c r="CF14" s="177"/>
      <c r="CG14" s="177"/>
      <c r="CH14" s="177"/>
      <c r="CI14" s="177"/>
      <c r="CJ14" s="177"/>
      <c r="CK14" s="177"/>
      <c r="CL14" s="177"/>
      <c r="CM14" s="177"/>
      <c r="CN14" s="177"/>
    </row>
    <row r="15" spans="1:92" s="188" customFormat="1">
      <c r="A15" s="182" t="s">
        <v>277</v>
      </c>
      <c r="B15" s="183" t="s">
        <v>278</v>
      </c>
      <c r="C15" s="184" t="s">
        <v>279</v>
      </c>
      <c r="D15" s="183" t="s">
        <v>276</v>
      </c>
      <c r="E15" s="190" t="s">
        <v>139</v>
      </c>
      <c r="F15" s="192">
        <v>4.5</v>
      </c>
      <c r="G15" s="186">
        <v>185.57</v>
      </c>
      <c r="H15" s="186">
        <v>0</v>
      </c>
      <c r="I15" s="186">
        <f>H15+G15</f>
        <v>185.57</v>
      </c>
      <c r="J15" s="193">
        <f>I15*F15</f>
        <v>835.06499999999994</v>
      </c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7"/>
      <c r="BD15" s="177"/>
      <c r="BE15" s="177"/>
      <c r="BF15" s="177"/>
      <c r="BG15" s="177"/>
      <c r="BH15" s="177"/>
      <c r="BI15" s="177"/>
      <c r="BJ15" s="177"/>
      <c r="BK15" s="177"/>
      <c r="BL15" s="177"/>
      <c r="BM15" s="177"/>
      <c r="BN15" s="177"/>
      <c r="BO15" s="177"/>
      <c r="BP15" s="177"/>
      <c r="BQ15" s="177"/>
      <c r="BR15" s="177"/>
      <c r="BS15" s="177"/>
      <c r="BT15" s="177"/>
      <c r="BU15" s="177"/>
      <c r="BV15" s="177"/>
      <c r="BW15" s="177"/>
      <c r="BX15" s="177"/>
      <c r="BY15" s="177"/>
      <c r="BZ15" s="177"/>
      <c r="CA15" s="177"/>
      <c r="CB15" s="177"/>
      <c r="CC15" s="177"/>
      <c r="CD15" s="177"/>
      <c r="CE15" s="177"/>
      <c r="CF15" s="177"/>
      <c r="CG15" s="177"/>
      <c r="CH15" s="177"/>
      <c r="CI15" s="177"/>
      <c r="CJ15" s="177"/>
      <c r="CK15" s="177"/>
      <c r="CL15" s="177"/>
      <c r="CM15" s="177"/>
      <c r="CN15" s="177"/>
    </row>
    <row r="16" spans="1:92" s="188" customFormat="1">
      <c r="A16" s="182" t="s">
        <v>280</v>
      </c>
      <c r="B16" s="183" t="s">
        <v>281</v>
      </c>
      <c r="C16" s="184" t="s">
        <v>282</v>
      </c>
      <c r="D16" s="183" t="s">
        <v>276</v>
      </c>
      <c r="E16" s="190" t="s">
        <v>139</v>
      </c>
      <c r="F16" s="192">
        <v>2.2999999999999998</v>
      </c>
      <c r="G16" s="186">
        <v>337.4</v>
      </c>
      <c r="H16" s="186">
        <v>0</v>
      </c>
      <c r="I16" s="186">
        <f>H16+G16</f>
        <v>337.4</v>
      </c>
      <c r="J16" s="193">
        <f>I16*F16</f>
        <v>776.01999999999987</v>
      </c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  <c r="BI16" s="177"/>
      <c r="BJ16" s="177"/>
      <c r="BK16" s="177"/>
      <c r="BL16" s="177"/>
      <c r="BM16" s="177"/>
      <c r="BN16" s="177"/>
      <c r="BO16" s="177"/>
      <c r="BP16" s="177"/>
      <c r="BQ16" s="177"/>
      <c r="BR16" s="177"/>
      <c r="BS16" s="177"/>
      <c r="BT16" s="177"/>
      <c r="BU16" s="177"/>
      <c r="BV16" s="177"/>
      <c r="BW16" s="177"/>
      <c r="BX16" s="177"/>
      <c r="BY16" s="177"/>
      <c r="BZ16" s="177"/>
      <c r="CA16" s="177"/>
      <c r="CB16" s="177"/>
      <c r="CC16" s="177"/>
      <c r="CD16" s="177"/>
      <c r="CE16" s="177"/>
      <c r="CF16" s="177"/>
      <c r="CG16" s="177"/>
      <c r="CH16" s="177"/>
      <c r="CI16" s="177"/>
      <c r="CJ16" s="177"/>
      <c r="CK16" s="177"/>
      <c r="CL16" s="177"/>
      <c r="CM16" s="177"/>
      <c r="CN16" s="177"/>
    </row>
    <row r="17" spans="1:92">
      <c r="A17" s="149" t="s">
        <v>23</v>
      </c>
      <c r="B17" s="258" t="s">
        <v>24</v>
      </c>
      <c r="C17" s="259"/>
      <c r="D17" s="259"/>
      <c r="E17" s="259"/>
      <c r="F17" s="259"/>
      <c r="G17" s="259"/>
      <c r="H17" s="259"/>
      <c r="I17" s="260"/>
      <c r="J17" s="175">
        <f>SUM(J18)</f>
        <v>808.24</v>
      </c>
    </row>
    <row r="18" spans="1:92" s="188" customFormat="1" ht="18">
      <c r="A18" s="182" t="s">
        <v>25</v>
      </c>
      <c r="B18" s="183" t="s">
        <v>26</v>
      </c>
      <c r="C18" s="194" t="s">
        <v>148</v>
      </c>
      <c r="D18" s="183" t="s">
        <v>276</v>
      </c>
      <c r="E18" s="190" t="s">
        <v>139</v>
      </c>
      <c r="F18" s="186">
        <v>8</v>
      </c>
      <c r="G18" s="186">
        <v>10.119999999999999</v>
      </c>
      <c r="H18" s="186">
        <v>90.91</v>
      </c>
      <c r="I18" s="186">
        <f>H18+G18</f>
        <v>101.03</v>
      </c>
      <c r="J18" s="191">
        <f>I18*F18</f>
        <v>808.24</v>
      </c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  <c r="BB18" s="177"/>
      <c r="BC18" s="177"/>
      <c r="BD18" s="177"/>
      <c r="BE18" s="177"/>
      <c r="BF18" s="177"/>
      <c r="BG18" s="177"/>
      <c r="BH18" s="177"/>
      <c r="BI18" s="177"/>
      <c r="BJ18" s="177"/>
      <c r="BK18" s="177"/>
      <c r="BL18" s="177"/>
      <c r="BM18" s="177"/>
      <c r="BN18" s="177"/>
      <c r="BO18" s="177"/>
      <c r="BP18" s="177"/>
      <c r="BQ18" s="177"/>
      <c r="BR18" s="177"/>
      <c r="BS18" s="177"/>
      <c r="BT18" s="177"/>
      <c r="BU18" s="177"/>
      <c r="BV18" s="177"/>
      <c r="BW18" s="177"/>
      <c r="BX18" s="177"/>
      <c r="BY18" s="177"/>
      <c r="BZ18" s="177"/>
      <c r="CA18" s="177"/>
      <c r="CB18" s="177"/>
      <c r="CC18" s="177"/>
      <c r="CD18" s="177"/>
      <c r="CE18" s="177"/>
      <c r="CF18" s="177"/>
      <c r="CG18" s="177"/>
      <c r="CH18" s="177"/>
      <c r="CI18" s="177"/>
      <c r="CJ18" s="177"/>
      <c r="CK18" s="177"/>
      <c r="CL18" s="177"/>
      <c r="CM18" s="177"/>
      <c r="CN18" s="177"/>
    </row>
    <row r="19" spans="1:92">
      <c r="A19" s="150">
        <v>3</v>
      </c>
      <c r="B19" s="261" t="s">
        <v>27</v>
      </c>
      <c r="C19" s="262"/>
      <c r="D19" s="262"/>
      <c r="E19" s="262"/>
      <c r="F19" s="262"/>
      <c r="G19" s="262"/>
      <c r="H19" s="262"/>
      <c r="I19" s="263"/>
      <c r="J19" s="175">
        <f>SUM(J20)</f>
        <v>6150.8400000000011</v>
      </c>
    </row>
    <row r="20" spans="1:92">
      <c r="A20" s="149" t="s">
        <v>28</v>
      </c>
      <c r="B20" s="261" t="s">
        <v>29</v>
      </c>
      <c r="C20" s="262"/>
      <c r="D20" s="262"/>
      <c r="E20" s="262"/>
      <c r="F20" s="262"/>
      <c r="G20" s="262"/>
      <c r="H20" s="262"/>
      <c r="I20" s="263"/>
      <c r="J20" s="175">
        <f>SUM(J21:J22)</f>
        <v>6150.8400000000011</v>
      </c>
    </row>
    <row r="21" spans="1:92" s="188" customFormat="1">
      <c r="A21" s="182" t="s">
        <v>30</v>
      </c>
      <c r="B21" s="183" t="s">
        <v>31</v>
      </c>
      <c r="C21" s="184" t="s">
        <v>32</v>
      </c>
      <c r="D21" s="183" t="s">
        <v>276</v>
      </c>
      <c r="E21" s="190" t="s">
        <v>139</v>
      </c>
      <c r="F21" s="186">
        <v>2.5</v>
      </c>
      <c r="G21" s="186">
        <v>15.74</v>
      </c>
      <c r="H21" s="186">
        <v>0</v>
      </c>
      <c r="I21" s="186">
        <f t="shared" ref="I21:I22" si="0">H21+G21</f>
        <v>15.74</v>
      </c>
      <c r="J21" s="191">
        <f t="shared" ref="J21:J22" si="1">I21*F21</f>
        <v>39.35</v>
      </c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77"/>
      <c r="BI21" s="177"/>
      <c r="BJ21" s="177"/>
      <c r="BK21" s="177"/>
      <c r="BL21" s="177"/>
      <c r="BM21" s="177"/>
      <c r="BN21" s="177"/>
      <c r="BO21" s="177"/>
      <c r="BP21" s="177"/>
      <c r="BQ21" s="177"/>
      <c r="BR21" s="177"/>
      <c r="BS21" s="177"/>
      <c r="BT21" s="177"/>
      <c r="BU21" s="177"/>
      <c r="BV21" s="177"/>
      <c r="BW21" s="177"/>
      <c r="BX21" s="177"/>
      <c r="BY21" s="177"/>
      <c r="BZ21" s="177"/>
      <c r="CA21" s="177"/>
      <c r="CB21" s="177"/>
      <c r="CC21" s="177"/>
      <c r="CD21" s="177"/>
      <c r="CE21" s="177"/>
      <c r="CF21" s="177"/>
      <c r="CG21" s="177"/>
      <c r="CH21" s="177"/>
      <c r="CI21" s="177"/>
      <c r="CJ21" s="177"/>
      <c r="CK21" s="177"/>
      <c r="CL21" s="177"/>
      <c r="CM21" s="177"/>
      <c r="CN21" s="177"/>
    </row>
    <row r="22" spans="1:92" s="188" customFormat="1">
      <c r="A22" s="183" t="s">
        <v>342</v>
      </c>
      <c r="B22" s="195" t="s">
        <v>343</v>
      </c>
      <c r="C22" s="196" t="s">
        <v>344</v>
      </c>
      <c r="D22" s="183" t="s">
        <v>276</v>
      </c>
      <c r="E22" s="190" t="s">
        <v>139</v>
      </c>
      <c r="F22" s="186">
        <v>7</v>
      </c>
      <c r="G22" s="186">
        <v>358.97</v>
      </c>
      <c r="H22" s="186">
        <v>514.1</v>
      </c>
      <c r="I22" s="186">
        <f t="shared" si="0"/>
        <v>873.07</v>
      </c>
      <c r="J22" s="197">
        <f t="shared" si="1"/>
        <v>6111.4900000000007</v>
      </c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  <c r="BI22" s="177"/>
      <c r="BJ22" s="177"/>
      <c r="BK22" s="177"/>
      <c r="BL22" s="177"/>
      <c r="BM22" s="177"/>
      <c r="BN22" s="177"/>
      <c r="BO22" s="177"/>
      <c r="BP22" s="177"/>
      <c r="BQ22" s="177"/>
      <c r="BR22" s="177"/>
      <c r="BS22" s="177"/>
      <c r="BT22" s="177"/>
      <c r="BU22" s="177"/>
      <c r="BV22" s="177"/>
      <c r="BW22" s="177"/>
      <c r="BX22" s="177"/>
      <c r="BY22" s="177"/>
      <c r="BZ22" s="177"/>
      <c r="CA22" s="177"/>
      <c r="CB22" s="177"/>
      <c r="CC22" s="177"/>
      <c r="CD22" s="177"/>
      <c r="CE22" s="177"/>
      <c r="CF22" s="177"/>
      <c r="CG22" s="177"/>
      <c r="CH22" s="177"/>
      <c r="CI22" s="177"/>
      <c r="CJ22" s="177"/>
      <c r="CK22" s="177"/>
      <c r="CL22" s="177"/>
      <c r="CM22" s="177"/>
      <c r="CN22" s="177"/>
    </row>
    <row r="23" spans="1:92">
      <c r="A23" s="150">
        <v>4</v>
      </c>
      <c r="B23" s="267" t="s">
        <v>209</v>
      </c>
      <c r="C23" s="259"/>
      <c r="D23" s="259"/>
      <c r="E23" s="259"/>
      <c r="F23" s="259"/>
      <c r="G23" s="259"/>
      <c r="H23" s="259"/>
      <c r="I23" s="260"/>
      <c r="J23" s="174">
        <f>SUM(J24,J29)</f>
        <v>4104.5328999999992</v>
      </c>
    </row>
    <row r="24" spans="1:92">
      <c r="A24" s="149" t="s">
        <v>33</v>
      </c>
      <c r="B24" s="258" t="s">
        <v>34</v>
      </c>
      <c r="C24" s="259"/>
      <c r="D24" s="259"/>
      <c r="E24" s="259"/>
      <c r="F24" s="259"/>
      <c r="G24" s="259"/>
      <c r="H24" s="259"/>
      <c r="I24" s="260"/>
      <c r="J24" s="174">
        <f>SUM(J25:J28)</f>
        <v>3231.7479999999996</v>
      </c>
    </row>
    <row r="25" spans="1:92" s="188" customFormat="1">
      <c r="A25" s="182" t="s">
        <v>35</v>
      </c>
      <c r="B25" s="183" t="s">
        <v>36</v>
      </c>
      <c r="C25" s="194" t="s">
        <v>210</v>
      </c>
      <c r="D25" s="183" t="s">
        <v>276</v>
      </c>
      <c r="E25" s="190" t="s">
        <v>139</v>
      </c>
      <c r="F25" s="186">
        <v>1</v>
      </c>
      <c r="G25" s="186">
        <v>25.31</v>
      </c>
      <c r="H25" s="186">
        <v>144.08000000000001</v>
      </c>
      <c r="I25" s="186">
        <f t="shared" ref="I25:I28" si="2">H25+G25</f>
        <v>169.39000000000001</v>
      </c>
      <c r="J25" s="191">
        <f t="shared" ref="J25:J28" si="3">I25*F25</f>
        <v>169.39000000000001</v>
      </c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  <c r="BH25" s="177"/>
      <c r="BI25" s="177"/>
      <c r="BJ25" s="177"/>
      <c r="BK25" s="177"/>
      <c r="BL25" s="177"/>
      <c r="BM25" s="177"/>
      <c r="BN25" s="177"/>
      <c r="BO25" s="177"/>
      <c r="BP25" s="177"/>
      <c r="BQ25" s="177"/>
      <c r="BR25" s="177"/>
      <c r="BS25" s="177"/>
      <c r="BT25" s="177"/>
      <c r="BU25" s="177"/>
      <c r="BV25" s="177"/>
      <c r="BW25" s="177"/>
      <c r="BX25" s="177"/>
      <c r="BY25" s="177"/>
      <c r="BZ25" s="177"/>
      <c r="CA25" s="177"/>
      <c r="CB25" s="177"/>
      <c r="CC25" s="177"/>
      <c r="CD25" s="177"/>
      <c r="CE25" s="177"/>
      <c r="CF25" s="177"/>
      <c r="CG25" s="177"/>
      <c r="CH25" s="177"/>
      <c r="CI25" s="177"/>
      <c r="CJ25" s="177"/>
      <c r="CK25" s="177"/>
      <c r="CL25" s="177"/>
      <c r="CM25" s="177"/>
      <c r="CN25" s="177"/>
    </row>
    <row r="26" spans="1:92" s="188" customFormat="1">
      <c r="A26" s="182" t="s">
        <v>37</v>
      </c>
      <c r="B26" s="183" t="s">
        <v>38</v>
      </c>
      <c r="C26" s="184" t="s">
        <v>39</v>
      </c>
      <c r="D26" s="183" t="s">
        <v>276</v>
      </c>
      <c r="E26" s="190" t="s">
        <v>138</v>
      </c>
      <c r="F26" s="186">
        <v>1</v>
      </c>
      <c r="G26" s="186">
        <v>56.11</v>
      </c>
      <c r="H26" s="186">
        <v>181.89</v>
      </c>
      <c r="I26" s="186">
        <f t="shared" si="2"/>
        <v>238</v>
      </c>
      <c r="J26" s="187">
        <f t="shared" si="3"/>
        <v>238</v>
      </c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  <c r="BR26" s="177"/>
      <c r="BS26" s="177"/>
      <c r="BT26" s="177"/>
      <c r="BU26" s="177"/>
      <c r="BV26" s="177"/>
      <c r="BW26" s="177"/>
      <c r="BX26" s="177"/>
      <c r="BY26" s="177"/>
      <c r="BZ26" s="177"/>
      <c r="CA26" s="177"/>
      <c r="CB26" s="177"/>
      <c r="CC26" s="177"/>
      <c r="CD26" s="177"/>
      <c r="CE26" s="177"/>
      <c r="CF26" s="177"/>
      <c r="CG26" s="177"/>
      <c r="CH26" s="177"/>
      <c r="CI26" s="177"/>
      <c r="CJ26" s="177"/>
      <c r="CK26" s="177"/>
      <c r="CL26" s="177"/>
      <c r="CM26" s="177"/>
      <c r="CN26" s="177"/>
    </row>
    <row r="27" spans="1:92" s="188" customFormat="1" ht="18">
      <c r="A27" s="182" t="s">
        <v>40</v>
      </c>
      <c r="B27" s="183" t="s">
        <v>41</v>
      </c>
      <c r="C27" s="198" t="s">
        <v>42</v>
      </c>
      <c r="D27" s="183" t="s">
        <v>276</v>
      </c>
      <c r="E27" s="190" t="s">
        <v>140</v>
      </c>
      <c r="F27" s="186">
        <v>8</v>
      </c>
      <c r="G27" s="186">
        <v>6.83</v>
      </c>
      <c r="H27" s="186">
        <v>13.94</v>
      </c>
      <c r="I27" s="186">
        <f t="shared" si="2"/>
        <v>20.77</v>
      </c>
      <c r="J27" s="191">
        <f t="shared" si="3"/>
        <v>166.16</v>
      </c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77"/>
      <c r="BI27" s="177"/>
      <c r="BJ27" s="177"/>
      <c r="BK27" s="177"/>
      <c r="BL27" s="177"/>
      <c r="BM27" s="177"/>
      <c r="BN27" s="177"/>
      <c r="BO27" s="177"/>
      <c r="BP27" s="177"/>
      <c r="BQ27" s="177"/>
      <c r="BR27" s="177"/>
      <c r="BS27" s="177"/>
      <c r="BT27" s="177"/>
      <c r="BU27" s="177"/>
      <c r="BV27" s="177"/>
      <c r="BW27" s="177"/>
      <c r="BX27" s="177"/>
      <c r="BY27" s="177"/>
      <c r="BZ27" s="177"/>
      <c r="CA27" s="177"/>
      <c r="CB27" s="177"/>
      <c r="CC27" s="177"/>
      <c r="CD27" s="177"/>
      <c r="CE27" s="177"/>
      <c r="CF27" s="177"/>
      <c r="CG27" s="177"/>
      <c r="CH27" s="177"/>
      <c r="CI27" s="177"/>
      <c r="CJ27" s="177"/>
      <c r="CK27" s="177"/>
      <c r="CL27" s="177"/>
      <c r="CM27" s="177"/>
      <c r="CN27" s="177"/>
    </row>
    <row r="28" spans="1:92" s="188" customFormat="1">
      <c r="A28" s="182" t="s">
        <v>43</v>
      </c>
      <c r="B28" s="183" t="s">
        <v>44</v>
      </c>
      <c r="C28" s="184" t="s">
        <v>45</v>
      </c>
      <c r="D28" s="183" t="s">
        <v>276</v>
      </c>
      <c r="E28" s="190" t="s">
        <v>139</v>
      </c>
      <c r="F28" s="186">
        <v>5.8</v>
      </c>
      <c r="G28" s="186">
        <v>0</v>
      </c>
      <c r="H28" s="186">
        <v>458.31</v>
      </c>
      <c r="I28" s="186">
        <f t="shared" si="2"/>
        <v>458.31</v>
      </c>
      <c r="J28" s="191">
        <f t="shared" si="3"/>
        <v>2658.1979999999999</v>
      </c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  <c r="BB28" s="177"/>
      <c r="BC28" s="177"/>
      <c r="BD28" s="177"/>
      <c r="BE28" s="177"/>
      <c r="BF28" s="177"/>
      <c r="BG28" s="177"/>
      <c r="BH28" s="177"/>
      <c r="BI28" s="177"/>
      <c r="BJ28" s="177"/>
      <c r="BK28" s="177"/>
      <c r="BL28" s="177"/>
      <c r="BM28" s="177"/>
      <c r="BN28" s="177"/>
      <c r="BO28" s="177"/>
      <c r="BP28" s="177"/>
      <c r="BQ28" s="177"/>
      <c r="BR28" s="177"/>
      <c r="BS28" s="177"/>
      <c r="BT28" s="177"/>
      <c r="BU28" s="177"/>
      <c r="BV28" s="177"/>
      <c r="BW28" s="177"/>
      <c r="BX28" s="177"/>
      <c r="BY28" s="177"/>
      <c r="BZ28" s="177"/>
      <c r="CA28" s="177"/>
      <c r="CB28" s="177"/>
      <c r="CC28" s="177"/>
      <c r="CD28" s="177"/>
      <c r="CE28" s="177"/>
      <c r="CF28" s="177"/>
      <c r="CG28" s="177"/>
      <c r="CH28" s="177"/>
      <c r="CI28" s="177"/>
      <c r="CJ28" s="177"/>
      <c r="CK28" s="177"/>
      <c r="CL28" s="177"/>
      <c r="CM28" s="177"/>
      <c r="CN28" s="177"/>
    </row>
    <row r="29" spans="1:92">
      <c r="A29" s="149" t="s">
        <v>46</v>
      </c>
      <c r="B29" s="258" t="s">
        <v>47</v>
      </c>
      <c r="C29" s="259"/>
      <c r="D29" s="259"/>
      <c r="E29" s="259"/>
      <c r="F29" s="259"/>
      <c r="G29" s="259"/>
      <c r="H29" s="259"/>
      <c r="I29" s="260"/>
      <c r="J29" s="174">
        <f>SUM(J30:J33)</f>
        <v>872.78489999999999</v>
      </c>
    </row>
    <row r="30" spans="1:92" s="188" customFormat="1">
      <c r="A30" s="189" t="s">
        <v>236</v>
      </c>
      <c r="B30" s="183" t="s">
        <v>38</v>
      </c>
      <c r="C30" s="184" t="s">
        <v>39</v>
      </c>
      <c r="D30" s="183" t="s">
        <v>276</v>
      </c>
      <c r="E30" s="190" t="s">
        <v>138</v>
      </c>
      <c r="F30" s="186">
        <v>2.5</v>
      </c>
      <c r="G30" s="186">
        <v>56.11</v>
      </c>
      <c r="H30" s="186">
        <v>181.89</v>
      </c>
      <c r="I30" s="186">
        <f t="shared" ref="I30:I33" si="4">H30+G30</f>
        <v>238</v>
      </c>
      <c r="J30" s="191">
        <f t="shared" ref="J30:J33" si="5">I30*F30</f>
        <v>595</v>
      </c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177"/>
      <c r="BD30" s="177"/>
      <c r="BE30" s="177"/>
      <c r="BF30" s="177"/>
      <c r="BG30" s="177"/>
      <c r="BH30" s="177"/>
      <c r="BI30" s="177"/>
      <c r="BJ30" s="177"/>
      <c r="BK30" s="177"/>
      <c r="BL30" s="177"/>
      <c r="BM30" s="177"/>
      <c r="BN30" s="177"/>
      <c r="BO30" s="177"/>
      <c r="BP30" s="177"/>
      <c r="BQ30" s="177"/>
      <c r="BR30" s="177"/>
      <c r="BS30" s="177"/>
      <c r="BT30" s="177"/>
      <c r="BU30" s="177"/>
      <c r="BV30" s="177"/>
      <c r="BW30" s="177"/>
      <c r="BX30" s="177"/>
      <c r="BY30" s="177"/>
      <c r="BZ30" s="177"/>
      <c r="CA30" s="177"/>
      <c r="CB30" s="177"/>
      <c r="CC30" s="177"/>
      <c r="CD30" s="177"/>
      <c r="CE30" s="177"/>
      <c r="CF30" s="177"/>
      <c r="CG30" s="177"/>
      <c r="CH30" s="177"/>
      <c r="CI30" s="177"/>
      <c r="CJ30" s="177"/>
      <c r="CK30" s="177"/>
      <c r="CL30" s="177"/>
      <c r="CM30" s="177"/>
      <c r="CN30" s="177"/>
    </row>
    <row r="31" spans="1:92" s="188" customFormat="1">
      <c r="A31" s="189" t="s">
        <v>237</v>
      </c>
      <c r="B31" s="183" t="s">
        <v>48</v>
      </c>
      <c r="C31" s="184" t="s">
        <v>49</v>
      </c>
      <c r="D31" s="183" t="s">
        <v>276</v>
      </c>
      <c r="E31" s="190" t="s">
        <v>141</v>
      </c>
      <c r="F31" s="186">
        <v>15.6</v>
      </c>
      <c r="G31" s="186">
        <v>2.17</v>
      </c>
      <c r="H31" s="186">
        <v>8.77</v>
      </c>
      <c r="I31" s="186">
        <f t="shared" si="4"/>
        <v>10.94</v>
      </c>
      <c r="J31" s="191">
        <f t="shared" si="5"/>
        <v>170.66399999999999</v>
      </c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177"/>
      <c r="BG31" s="177"/>
      <c r="BH31" s="177"/>
      <c r="BI31" s="177"/>
      <c r="BJ31" s="177"/>
      <c r="BK31" s="177"/>
      <c r="BL31" s="177"/>
      <c r="BM31" s="177"/>
      <c r="BN31" s="177"/>
      <c r="BO31" s="177"/>
      <c r="BP31" s="177"/>
      <c r="BQ31" s="177"/>
      <c r="BR31" s="177"/>
      <c r="BS31" s="177"/>
      <c r="BT31" s="177"/>
      <c r="BU31" s="177"/>
      <c r="BV31" s="177"/>
      <c r="BW31" s="177"/>
      <c r="BX31" s="177"/>
      <c r="BY31" s="177"/>
      <c r="BZ31" s="177"/>
      <c r="CA31" s="177"/>
      <c r="CB31" s="177"/>
      <c r="CC31" s="177"/>
      <c r="CD31" s="177"/>
      <c r="CE31" s="177"/>
      <c r="CF31" s="177"/>
      <c r="CG31" s="177"/>
      <c r="CH31" s="177"/>
      <c r="CI31" s="177"/>
      <c r="CJ31" s="177"/>
      <c r="CK31" s="177"/>
      <c r="CL31" s="177"/>
      <c r="CM31" s="177"/>
      <c r="CN31" s="177"/>
    </row>
    <row r="32" spans="1:92" s="188" customFormat="1">
      <c r="A32" s="189" t="s">
        <v>238</v>
      </c>
      <c r="B32" s="183" t="s">
        <v>50</v>
      </c>
      <c r="C32" s="184" t="s">
        <v>51</v>
      </c>
      <c r="D32" s="183" t="s">
        <v>276</v>
      </c>
      <c r="E32" s="190" t="s">
        <v>141</v>
      </c>
      <c r="F32" s="186">
        <v>3.91</v>
      </c>
      <c r="G32" s="186">
        <v>2.17</v>
      </c>
      <c r="H32" s="186">
        <v>10</v>
      </c>
      <c r="I32" s="186">
        <f t="shared" si="4"/>
        <v>12.17</v>
      </c>
      <c r="J32" s="191">
        <f t="shared" si="5"/>
        <v>47.584699999999998</v>
      </c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7"/>
      <c r="BC32" s="177"/>
      <c r="BD32" s="177"/>
      <c r="BE32" s="177"/>
      <c r="BF32" s="177"/>
      <c r="BG32" s="177"/>
      <c r="BH32" s="177"/>
      <c r="BI32" s="177"/>
      <c r="BJ32" s="177"/>
      <c r="BK32" s="177"/>
      <c r="BL32" s="177"/>
      <c r="BM32" s="177"/>
      <c r="BN32" s="177"/>
      <c r="BO32" s="177"/>
      <c r="BP32" s="177"/>
      <c r="BQ32" s="177"/>
      <c r="BR32" s="177"/>
      <c r="BS32" s="177"/>
      <c r="BT32" s="177"/>
      <c r="BU32" s="177"/>
      <c r="BV32" s="177"/>
      <c r="BW32" s="177"/>
      <c r="BX32" s="177"/>
      <c r="BY32" s="177"/>
      <c r="BZ32" s="177"/>
      <c r="CA32" s="177"/>
      <c r="CB32" s="177"/>
      <c r="CC32" s="177"/>
      <c r="CD32" s="177"/>
      <c r="CE32" s="177"/>
      <c r="CF32" s="177"/>
      <c r="CG32" s="177"/>
      <c r="CH32" s="177"/>
      <c r="CI32" s="177"/>
      <c r="CJ32" s="177"/>
      <c r="CK32" s="177"/>
      <c r="CL32" s="177"/>
      <c r="CM32" s="177"/>
      <c r="CN32" s="177"/>
    </row>
    <row r="33" spans="1:92" s="188" customFormat="1">
      <c r="A33" s="199" t="s">
        <v>239</v>
      </c>
      <c r="B33" s="183" t="s">
        <v>52</v>
      </c>
      <c r="C33" s="184" t="s">
        <v>53</v>
      </c>
      <c r="D33" s="183" t="s">
        <v>276</v>
      </c>
      <c r="E33" s="190" t="s">
        <v>138</v>
      </c>
      <c r="F33" s="186">
        <v>1.34</v>
      </c>
      <c r="G33" s="186">
        <v>33.18</v>
      </c>
      <c r="H33" s="186">
        <v>11.25</v>
      </c>
      <c r="I33" s="186">
        <f t="shared" si="4"/>
        <v>44.43</v>
      </c>
      <c r="J33" s="191">
        <f t="shared" si="5"/>
        <v>59.536200000000001</v>
      </c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7"/>
      <c r="BC33" s="177"/>
      <c r="BD33" s="177"/>
      <c r="BE33" s="177"/>
      <c r="BF33" s="177"/>
      <c r="BG33" s="177"/>
      <c r="BH33" s="177"/>
      <c r="BI33" s="177"/>
      <c r="BJ33" s="177"/>
      <c r="BK33" s="177"/>
      <c r="BL33" s="177"/>
      <c r="BM33" s="177"/>
      <c r="BN33" s="177"/>
      <c r="BO33" s="177"/>
      <c r="BP33" s="177"/>
      <c r="BQ33" s="177"/>
      <c r="BR33" s="177"/>
      <c r="BS33" s="177"/>
      <c r="BT33" s="177"/>
      <c r="BU33" s="177"/>
      <c r="BV33" s="177"/>
      <c r="BW33" s="177"/>
      <c r="BX33" s="177"/>
      <c r="BY33" s="177"/>
      <c r="BZ33" s="177"/>
      <c r="CA33" s="177"/>
      <c r="CB33" s="177"/>
      <c r="CC33" s="177"/>
      <c r="CD33" s="177"/>
      <c r="CE33" s="177"/>
      <c r="CF33" s="177"/>
      <c r="CG33" s="177"/>
      <c r="CH33" s="177"/>
      <c r="CI33" s="177"/>
      <c r="CJ33" s="177"/>
      <c r="CK33" s="177"/>
      <c r="CL33" s="177"/>
      <c r="CM33" s="177"/>
      <c r="CN33" s="177"/>
    </row>
    <row r="34" spans="1:92">
      <c r="A34" s="150">
        <v>5</v>
      </c>
      <c r="B34" s="271" t="s">
        <v>55</v>
      </c>
      <c r="C34" s="268"/>
      <c r="D34" s="268"/>
      <c r="E34" s="268"/>
      <c r="F34" s="268"/>
      <c r="G34" s="268"/>
      <c r="H34" s="268"/>
      <c r="I34" s="272"/>
      <c r="J34" s="174">
        <f>SUM(J35,J38,J45,J47)</f>
        <v>34829.075000000004</v>
      </c>
    </row>
    <row r="35" spans="1:92">
      <c r="A35" s="245" t="s">
        <v>161</v>
      </c>
      <c r="B35" s="269" t="s">
        <v>56</v>
      </c>
      <c r="C35" s="269"/>
      <c r="D35" s="269"/>
      <c r="E35" s="269"/>
      <c r="F35" s="269"/>
      <c r="G35" s="269"/>
      <c r="H35" s="269"/>
      <c r="I35" s="269"/>
      <c r="J35" s="246">
        <f>SUM(J36+J37)</f>
        <v>8719.89</v>
      </c>
    </row>
    <row r="36" spans="1:92" s="188" customFormat="1">
      <c r="A36" s="208" t="s">
        <v>198</v>
      </c>
      <c r="B36" s="209" t="s">
        <v>57</v>
      </c>
      <c r="C36" s="243" t="s">
        <v>134</v>
      </c>
      <c r="D36" s="209" t="s">
        <v>276</v>
      </c>
      <c r="E36" s="211" t="s">
        <v>142</v>
      </c>
      <c r="F36" s="212">
        <v>2</v>
      </c>
      <c r="G36" s="212">
        <v>215.64</v>
      </c>
      <c r="H36" s="213">
        <v>2454.96</v>
      </c>
      <c r="I36" s="213">
        <f>H36+G36</f>
        <v>2670.6</v>
      </c>
      <c r="J36" s="244">
        <f>I36*F36</f>
        <v>5341.2</v>
      </c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  <c r="AY36" s="177"/>
      <c r="AZ36" s="177"/>
      <c r="BA36" s="177"/>
      <c r="BB36" s="177"/>
      <c r="BC36" s="177"/>
      <c r="BD36" s="177"/>
      <c r="BE36" s="177"/>
      <c r="BF36" s="177"/>
      <c r="BG36" s="177"/>
      <c r="BH36" s="177"/>
      <c r="BI36" s="177"/>
      <c r="BJ36" s="177"/>
      <c r="BK36" s="177"/>
      <c r="BL36" s="177"/>
      <c r="BM36" s="177"/>
      <c r="BN36" s="177"/>
      <c r="BO36" s="177"/>
      <c r="BP36" s="177"/>
      <c r="BQ36" s="177"/>
      <c r="BR36" s="177"/>
      <c r="BS36" s="177"/>
      <c r="BT36" s="177"/>
      <c r="BU36" s="177"/>
      <c r="BV36" s="177"/>
      <c r="BW36" s="177"/>
      <c r="BX36" s="177"/>
      <c r="BY36" s="177"/>
      <c r="BZ36" s="177"/>
      <c r="CA36" s="177"/>
      <c r="CB36" s="177"/>
      <c r="CC36" s="177"/>
      <c r="CD36" s="177"/>
      <c r="CE36" s="177"/>
      <c r="CF36" s="177"/>
      <c r="CG36" s="177"/>
      <c r="CH36" s="177"/>
      <c r="CI36" s="177"/>
      <c r="CJ36" s="177"/>
      <c r="CK36" s="177"/>
      <c r="CL36" s="177"/>
      <c r="CM36" s="177"/>
      <c r="CN36" s="177"/>
    </row>
    <row r="37" spans="1:92" s="188" customFormat="1">
      <c r="A37" s="208" t="s">
        <v>248</v>
      </c>
      <c r="B37" s="209" t="s">
        <v>64</v>
      </c>
      <c r="C37" s="210" t="s">
        <v>65</v>
      </c>
      <c r="D37" s="209" t="s">
        <v>276</v>
      </c>
      <c r="E37" s="211" t="s">
        <v>142</v>
      </c>
      <c r="F37" s="212">
        <v>1</v>
      </c>
      <c r="G37" s="212">
        <v>675.17</v>
      </c>
      <c r="H37" s="213">
        <v>2703.52</v>
      </c>
      <c r="I37" s="213">
        <f>H37+G37</f>
        <v>3378.69</v>
      </c>
      <c r="J37" s="244">
        <f>I37*F37</f>
        <v>3378.69</v>
      </c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  <c r="BB37" s="177"/>
      <c r="BC37" s="177"/>
      <c r="BD37" s="177"/>
      <c r="BE37" s="177"/>
      <c r="BF37" s="177"/>
      <c r="BG37" s="177"/>
      <c r="BH37" s="177"/>
      <c r="BI37" s="177"/>
      <c r="BJ37" s="177"/>
      <c r="BK37" s="177"/>
      <c r="BL37" s="177"/>
      <c r="BM37" s="177"/>
      <c r="BN37" s="177"/>
      <c r="BO37" s="177"/>
      <c r="BP37" s="177"/>
      <c r="BQ37" s="177"/>
      <c r="BR37" s="177"/>
      <c r="BS37" s="177"/>
      <c r="BT37" s="177"/>
      <c r="BU37" s="177"/>
      <c r="BV37" s="177"/>
      <c r="BW37" s="177"/>
      <c r="BX37" s="177"/>
      <c r="BY37" s="177"/>
      <c r="BZ37" s="177"/>
      <c r="CA37" s="177"/>
      <c r="CB37" s="177"/>
      <c r="CC37" s="177"/>
      <c r="CD37" s="177"/>
      <c r="CE37" s="177"/>
      <c r="CF37" s="177"/>
      <c r="CG37" s="177"/>
      <c r="CH37" s="177"/>
      <c r="CI37" s="177"/>
      <c r="CJ37" s="177"/>
      <c r="CK37" s="177"/>
      <c r="CL37" s="177"/>
      <c r="CM37" s="177"/>
      <c r="CN37" s="177"/>
    </row>
    <row r="38" spans="1:92">
      <c r="A38" s="242" t="s">
        <v>162</v>
      </c>
      <c r="B38" s="264" t="s">
        <v>58</v>
      </c>
      <c r="C38" s="265"/>
      <c r="D38" s="265"/>
      <c r="E38" s="265"/>
      <c r="F38" s="265"/>
      <c r="G38" s="265"/>
      <c r="H38" s="265"/>
      <c r="I38" s="266"/>
      <c r="J38" s="173">
        <f>SUM(J39:J44)</f>
        <v>21646.095000000001</v>
      </c>
    </row>
    <row r="39" spans="1:92" s="188" customFormat="1">
      <c r="A39" s="189" t="s">
        <v>199</v>
      </c>
      <c r="B39" s="183" t="s">
        <v>59</v>
      </c>
      <c r="C39" s="184" t="s">
        <v>60</v>
      </c>
      <c r="D39" s="183" t="s">
        <v>276</v>
      </c>
      <c r="E39" s="190" t="s">
        <v>140</v>
      </c>
      <c r="F39" s="186">
        <v>65</v>
      </c>
      <c r="G39" s="186">
        <v>82.94</v>
      </c>
      <c r="H39" s="186">
        <v>179.17</v>
      </c>
      <c r="I39" s="186">
        <f t="shared" ref="I39:I44" si="6">H39+G39</f>
        <v>262.11</v>
      </c>
      <c r="J39" s="187">
        <f t="shared" ref="J39:J44" si="7">I39*F39</f>
        <v>17037.150000000001</v>
      </c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7"/>
      <c r="BD39" s="177"/>
      <c r="BE39" s="177"/>
      <c r="BF39" s="177"/>
      <c r="BG39" s="177"/>
      <c r="BH39" s="177"/>
      <c r="BI39" s="177"/>
      <c r="BJ39" s="177"/>
      <c r="BK39" s="177"/>
      <c r="BL39" s="177"/>
      <c r="BM39" s="177"/>
      <c r="BN39" s="177"/>
      <c r="BO39" s="177"/>
      <c r="BP39" s="177"/>
      <c r="BQ39" s="177"/>
      <c r="BR39" s="177"/>
      <c r="BS39" s="177"/>
      <c r="BT39" s="177"/>
      <c r="BU39" s="177"/>
      <c r="BV39" s="177"/>
      <c r="BW39" s="177"/>
      <c r="BX39" s="177"/>
      <c r="BY39" s="177"/>
      <c r="BZ39" s="177"/>
      <c r="CA39" s="177"/>
      <c r="CB39" s="177"/>
      <c r="CC39" s="177"/>
      <c r="CD39" s="177"/>
      <c r="CE39" s="177"/>
      <c r="CF39" s="177"/>
      <c r="CG39" s="177"/>
      <c r="CH39" s="177"/>
      <c r="CI39" s="177"/>
      <c r="CJ39" s="177"/>
      <c r="CK39" s="177"/>
      <c r="CL39" s="177"/>
      <c r="CM39" s="177"/>
      <c r="CN39" s="177"/>
    </row>
    <row r="40" spans="1:92" ht="18">
      <c r="A40" s="189" t="s">
        <v>200</v>
      </c>
      <c r="B40" s="240">
        <v>97474</v>
      </c>
      <c r="C40" s="194" t="s">
        <v>149</v>
      </c>
      <c r="D40" s="183" t="s">
        <v>61</v>
      </c>
      <c r="E40" s="190" t="s">
        <v>143</v>
      </c>
      <c r="F40" s="186">
        <v>5</v>
      </c>
      <c r="G40" s="186">
        <v>24.33</v>
      </c>
      <c r="H40" s="186">
        <v>173.7</v>
      </c>
      <c r="I40" s="186">
        <f t="shared" si="6"/>
        <v>198.02999999999997</v>
      </c>
      <c r="J40" s="187">
        <f t="shared" si="7"/>
        <v>990.14999999999986</v>
      </c>
    </row>
    <row r="41" spans="1:92" ht="18">
      <c r="A41" s="189" t="s">
        <v>201</v>
      </c>
      <c r="B41" s="240">
        <v>97488</v>
      </c>
      <c r="C41" s="194" t="s">
        <v>133</v>
      </c>
      <c r="D41" s="183" t="s">
        <v>61</v>
      </c>
      <c r="E41" s="190" t="s">
        <v>143</v>
      </c>
      <c r="F41" s="186">
        <v>2</v>
      </c>
      <c r="G41" s="186">
        <v>36.56</v>
      </c>
      <c r="H41" s="186">
        <v>317.52999999999997</v>
      </c>
      <c r="I41" s="186">
        <f t="shared" si="6"/>
        <v>354.09</v>
      </c>
      <c r="J41" s="191">
        <f t="shared" si="7"/>
        <v>708.18</v>
      </c>
    </row>
    <row r="42" spans="1:92" ht="18">
      <c r="A42" s="189" t="s">
        <v>202</v>
      </c>
      <c r="B42" s="241">
        <v>92390</v>
      </c>
      <c r="C42" s="184" t="s">
        <v>62</v>
      </c>
      <c r="D42" s="182" t="s">
        <v>61</v>
      </c>
      <c r="E42" s="224" t="s">
        <v>143</v>
      </c>
      <c r="F42" s="226">
        <v>10</v>
      </c>
      <c r="G42" s="186">
        <v>43.35</v>
      </c>
      <c r="H42" s="186">
        <v>111.25</v>
      </c>
      <c r="I42" s="226">
        <f t="shared" si="6"/>
        <v>154.6</v>
      </c>
      <c r="J42" s="236">
        <f t="shared" si="7"/>
        <v>1546</v>
      </c>
    </row>
    <row r="43" spans="1:92" ht="18">
      <c r="A43" s="189" t="s">
        <v>203</v>
      </c>
      <c r="B43" s="240">
        <v>97495</v>
      </c>
      <c r="C43" s="198" t="s">
        <v>63</v>
      </c>
      <c r="D43" s="183" t="s">
        <v>61</v>
      </c>
      <c r="E43" s="190" t="s">
        <v>143</v>
      </c>
      <c r="F43" s="186">
        <v>2</v>
      </c>
      <c r="G43" s="186">
        <v>48.74</v>
      </c>
      <c r="H43" s="186">
        <v>489.17</v>
      </c>
      <c r="I43" s="186">
        <f t="shared" si="6"/>
        <v>537.91</v>
      </c>
      <c r="J43" s="191">
        <f t="shared" si="7"/>
        <v>1075.82</v>
      </c>
    </row>
    <row r="44" spans="1:92" s="188" customFormat="1">
      <c r="A44" s="189" t="s">
        <v>204</v>
      </c>
      <c r="B44" s="183" t="s">
        <v>52</v>
      </c>
      <c r="C44" s="184" t="s">
        <v>53</v>
      </c>
      <c r="D44" s="183" t="s">
        <v>276</v>
      </c>
      <c r="E44" s="190" t="s">
        <v>138</v>
      </c>
      <c r="F44" s="186">
        <v>6.5</v>
      </c>
      <c r="G44" s="186">
        <v>33.18</v>
      </c>
      <c r="H44" s="186">
        <v>11.25</v>
      </c>
      <c r="I44" s="186">
        <f t="shared" si="6"/>
        <v>44.43</v>
      </c>
      <c r="J44" s="187">
        <f t="shared" si="7"/>
        <v>288.79500000000002</v>
      </c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7"/>
      <c r="BC44" s="177"/>
      <c r="BD44" s="177"/>
      <c r="BE44" s="177"/>
      <c r="BF44" s="177"/>
      <c r="BG44" s="177"/>
      <c r="BH44" s="177"/>
      <c r="BI44" s="177"/>
      <c r="BJ44" s="177"/>
      <c r="BK44" s="177"/>
      <c r="BL44" s="177"/>
      <c r="BM44" s="177"/>
      <c r="BN44" s="177"/>
      <c r="BO44" s="177"/>
      <c r="BP44" s="177"/>
      <c r="BQ44" s="177"/>
      <c r="BR44" s="177"/>
      <c r="BS44" s="177"/>
      <c r="BT44" s="177"/>
      <c r="BU44" s="177"/>
      <c r="BV44" s="177"/>
      <c r="BW44" s="177"/>
      <c r="BX44" s="177"/>
      <c r="BY44" s="177"/>
      <c r="BZ44" s="177"/>
      <c r="CA44" s="177"/>
      <c r="CB44" s="177"/>
      <c r="CC44" s="177"/>
      <c r="CD44" s="177"/>
      <c r="CE44" s="177"/>
      <c r="CF44" s="177"/>
      <c r="CG44" s="177"/>
      <c r="CH44" s="177"/>
      <c r="CI44" s="177"/>
      <c r="CJ44" s="177"/>
      <c r="CK44" s="177"/>
      <c r="CL44" s="177"/>
      <c r="CM44" s="177"/>
      <c r="CN44" s="177"/>
    </row>
    <row r="45" spans="1:92">
      <c r="A45" s="151" t="s">
        <v>213</v>
      </c>
      <c r="B45" s="270" t="s">
        <v>228</v>
      </c>
      <c r="C45" s="262"/>
      <c r="D45" s="262"/>
      <c r="E45" s="262"/>
      <c r="F45" s="262"/>
      <c r="G45" s="262"/>
      <c r="H45" s="262"/>
      <c r="I45" s="263"/>
      <c r="J45" s="174">
        <f>SUM(J46:J46)</f>
        <v>3611.0399999999995</v>
      </c>
    </row>
    <row r="46" spans="1:92" s="188" customFormat="1" ht="18.600000000000001" customHeight="1">
      <c r="A46" s="189" t="s">
        <v>214</v>
      </c>
      <c r="B46" s="183" t="s">
        <v>374</v>
      </c>
      <c r="C46" s="184" t="s">
        <v>375</v>
      </c>
      <c r="D46" s="183" t="s">
        <v>276</v>
      </c>
      <c r="E46" s="190" t="s">
        <v>142</v>
      </c>
      <c r="F46" s="186">
        <v>12</v>
      </c>
      <c r="G46" s="186">
        <v>13.21</v>
      </c>
      <c r="H46" s="186">
        <v>287.70999999999998</v>
      </c>
      <c r="I46" s="186">
        <f t="shared" ref="I46" si="8">H46+G46</f>
        <v>300.91999999999996</v>
      </c>
      <c r="J46" s="187">
        <f t="shared" ref="J46" si="9">I46*F46</f>
        <v>3611.0399999999995</v>
      </c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7"/>
      <c r="AN46" s="177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7"/>
      <c r="BC46" s="177"/>
      <c r="BD46" s="177"/>
      <c r="BE46" s="177"/>
      <c r="BF46" s="177"/>
      <c r="BG46" s="177"/>
      <c r="BH46" s="177"/>
      <c r="BI46" s="177"/>
      <c r="BJ46" s="177"/>
      <c r="BK46" s="177"/>
      <c r="BL46" s="177"/>
      <c r="BM46" s="177"/>
      <c r="BN46" s="177"/>
      <c r="BO46" s="177"/>
      <c r="BP46" s="177"/>
      <c r="BQ46" s="177"/>
      <c r="BR46" s="177"/>
      <c r="BS46" s="177"/>
      <c r="BT46" s="177"/>
      <c r="BU46" s="177"/>
      <c r="BV46" s="177"/>
      <c r="BW46" s="177"/>
      <c r="BX46" s="177"/>
      <c r="BY46" s="177"/>
      <c r="BZ46" s="177"/>
      <c r="CA46" s="177"/>
      <c r="CB46" s="177"/>
      <c r="CC46" s="177"/>
      <c r="CD46" s="177"/>
      <c r="CE46" s="177"/>
      <c r="CF46" s="177"/>
      <c r="CG46" s="177"/>
      <c r="CH46" s="177"/>
      <c r="CI46" s="177"/>
      <c r="CJ46" s="177"/>
      <c r="CK46" s="177"/>
      <c r="CL46" s="177"/>
      <c r="CM46" s="177"/>
      <c r="CN46" s="177"/>
    </row>
    <row r="47" spans="1:92">
      <c r="A47" s="151" t="s">
        <v>216</v>
      </c>
      <c r="B47" s="258" t="s">
        <v>69</v>
      </c>
      <c r="C47" s="259"/>
      <c r="D47" s="259"/>
      <c r="E47" s="259"/>
      <c r="F47" s="259"/>
      <c r="G47" s="259"/>
      <c r="H47" s="259"/>
      <c r="I47" s="260"/>
      <c r="J47" s="174">
        <f>SUM(J48:J49)</f>
        <v>852.05000000000007</v>
      </c>
    </row>
    <row r="48" spans="1:92" s="188" customFormat="1" ht="18">
      <c r="A48" s="189" t="s">
        <v>215</v>
      </c>
      <c r="B48" s="183" t="s">
        <v>70</v>
      </c>
      <c r="C48" s="198" t="s">
        <v>71</v>
      </c>
      <c r="D48" s="183" t="s">
        <v>276</v>
      </c>
      <c r="E48" s="190" t="s">
        <v>142</v>
      </c>
      <c r="F48" s="186">
        <v>45</v>
      </c>
      <c r="G48" s="186">
        <v>5.42</v>
      </c>
      <c r="H48" s="186">
        <v>10.99</v>
      </c>
      <c r="I48" s="186">
        <f t="shared" ref="I48:I49" si="10">H48+G48</f>
        <v>16.41</v>
      </c>
      <c r="J48" s="187">
        <f t="shared" ref="J48:J49" si="11">I48*F48</f>
        <v>738.45</v>
      </c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177"/>
      <c r="AZ48" s="177"/>
      <c r="BA48" s="177"/>
      <c r="BB48" s="177"/>
      <c r="BC48" s="177"/>
      <c r="BD48" s="177"/>
      <c r="BE48" s="177"/>
      <c r="BF48" s="177"/>
      <c r="BG48" s="177"/>
      <c r="BH48" s="177"/>
      <c r="BI48" s="177"/>
      <c r="BJ48" s="177"/>
      <c r="BK48" s="177"/>
      <c r="BL48" s="177"/>
      <c r="BM48" s="177"/>
      <c r="BN48" s="177"/>
      <c r="BO48" s="177"/>
      <c r="BP48" s="177"/>
      <c r="BQ48" s="177"/>
      <c r="BR48" s="177"/>
      <c r="BS48" s="177"/>
      <c r="BT48" s="177"/>
      <c r="BU48" s="177"/>
      <c r="BV48" s="177"/>
      <c r="BW48" s="177"/>
      <c r="BX48" s="177"/>
      <c r="BY48" s="177"/>
      <c r="BZ48" s="177"/>
      <c r="CA48" s="177"/>
      <c r="CB48" s="177"/>
      <c r="CC48" s="177"/>
      <c r="CD48" s="177"/>
      <c r="CE48" s="177"/>
      <c r="CF48" s="177"/>
      <c r="CG48" s="177"/>
      <c r="CH48" s="177"/>
      <c r="CI48" s="177"/>
      <c r="CJ48" s="177"/>
      <c r="CK48" s="177"/>
      <c r="CL48" s="177"/>
      <c r="CM48" s="177"/>
      <c r="CN48" s="177"/>
    </row>
    <row r="49" spans="1:92" s="188" customFormat="1" ht="18">
      <c r="A49" s="189" t="s">
        <v>217</v>
      </c>
      <c r="B49" s="183" t="s">
        <v>72</v>
      </c>
      <c r="C49" s="198" t="s">
        <v>73</v>
      </c>
      <c r="D49" s="183" t="s">
        <v>276</v>
      </c>
      <c r="E49" s="190" t="s">
        <v>142</v>
      </c>
      <c r="F49" s="186">
        <v>10</v>
      </c>
      <c r="G49" s="186">
        <v>5.42</v>
      </c>
      <c r="H49" s="186">
        <v>5.94</v>
      </c>
      <c r="I49" s="186">
        <f t="shared" si="10"/>
        <v>11.36</v>
      </c>
      <c r="J49" s="191">
        <f t="shared" si="11"/>
        <v>113.6</v>
      </c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177"/>
      <c r="BB49" s="177"/>
      <c r="BC49" s="177"/>
      <c r="BD49" s="177"/>
      <c r="BE49" s="177"/>
      <c r="BF49" s="177"/>
      <c r="BG49" s="177"/>
      <c r="BH49" s="177"/>
      <c r="BI49" s="177"/>
      <c r="BJ49" s="177"/>
      <c r="BK49" s="177"/>
      <c r="BL49" s="177"/>
      <c r="BM49" s="177"/>
      <c r="BN49" s="177"/>
      <c r="BO49" s="177"/>
      <c r="BP49" s="177"/>
      <c r="BQ49" s="177"/>
      <c r="BR49" s="177"/>
      <c r="BS49" s="177"/>
      <c r="BT49" s="177"/>
      <c r="BU49" s="177"/>
      <c r="BV49" s="177"/>
      <c r="BW49" s="177"/>
      <c r="BX49" s="177"/>
      <c r="BY49" s="177"/>
      <c r="BZ49" s="177"/>
      <c r="CA49" s="177"/>
      <c r="CB49" s="177"/>
      <c r="CC49" s="177"/>
      <c r="CD49" s="177"/>
      <c r="CE49" s="177"/>
      <c r="CF49" s="177"/>
      <c r="CG49" s="177"/>
      <c r="CH49" s="177"/>
      <c r="CI49" s="177"/>
      <c r="CJ49" s="177"/>
      <c r="CK49" s="177"/>
      <c r="CL49" s="177"/>
      <c r="CM49" s="177"/>
      <c r="CN49" s="177"/>
    </row>
    <row r="50" spans="1:92">
      <c r="A50" s="150">
        <v>6</v>
      </c>
      <c r="B50" s="258" t="s">
        <v>74</v>
      </c>
      <c r="C50" s="259"/>
      <c r="D50" s="259"/>
      <c r="E50" s="259"/>
      <c r="F50" s="259"/>
      <c r="G50" s="259"/>
      <c r="H50" s="259"/>
      <c r="I50" s="260"/>
      <c r="J50" s="174">
        <f>SUM(J51,J57,J68,J77,)</f>
        <v>36229.103199999998</v>
      </c>
    </row>
    <row r="51" spans="1:92">
      <c r="A51" s="149" t="s">
        <v>75</v>
      </c>
      <c r="B51" s="258" t="s">
        <v>76</v>
      </c>
      <c r="C51" s="259"/>
      <c r="D51" s="259"/>
      <c r="E51" s="259"/>
      <c r="F51" s="259"/>
      <c r="G51" s="259"/>
      <c r="H51" s="259"/>
      <c r="I51" s="260"/>
      <c r="J51" s="174">
        <f>SUM(J52:J56)</f>
        <v>8287.6</v>
      </c>
    </row>
    <row r="52" spans="1:92" s="188" customFormat="1" ht="18">
      <c r="A52" s="182" t="s">
        <v>77</v>
      </c>
      <c r="B52" s="183" t="s">
        <v>78</v>
      </c>
      <c r="C52" s="184" t="s">
        <v>345</v>
      </c>
      <c r="D52" s="183" t="s">
        <v>276</v>
      </c>
      <c r="E52" s="190" t="s">
        <v>140</v>
      </c>
      <c r="F52" s="186">
        <v>50</v>
      </c>
      <c r="G52" s="186">
        <v>4.1500000000000004</v>
      </c>
      <c r="H52" s="186">
        <v>6.06</v>
      </c>
      <c r="I52" s="186">
        <f t="shared" ref="I52:I56" si="12">H52+G52</f>
        <v>10.210000000000001</v>
      </c>
      <c r="J52" s="191">
        <f t="shared" ref="J52:J56" si="13">I52*F52</f>
        <v>510.50000000000006</v>
      </c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7"/>
      <c r="BR52" s="177"/>
      <c r="BS52" s="177"/>
      <c r="BT52" s="177"/>
      <c r="BU52" s="177"/>
      <c r="BV52" s="177"/>
      <c r="BW52" s="177"/>
      <c r="BX52" s="177"/>
      <c r="BY52" s="177"/>
      <c r="BZ52" s="177"/>
      <c r="CA52" s="177"/>
      <c r="CB52" s="177"/>
      <c r="CC52" s="177"/>
      <c r="CD52" s="177"/>
      <c r="CE52" s="177"/>
      <c r="CF52" s="177"/>
      <c r="CG52" s="177"/>
      <c r="CH52" s="177"/>
      <c r="CI52" s="177"/>
      <c r="CJ52" s="177"/>
      <c r="CK52" s="177"/>
      <c r="CL52" s="177"/>
      <c r="CM52" s="177"/>
      <c r="CN52" s="177"/>
    </row>
    <row r="53" spans="1:92" s="188" customFormat="1" ht="18">
      <c r="A53" s="182" t="s">
        <v>79</v>
      </c>
      <c r="B53" s="183" t="s">
        <v>80</v>
      </c>
      <c r="C53" s="198" t="s">
        <v>81</v>
      </c>
      <c r="D53" s="183" t="s">
        <v>276</v>
      </c>
      <c r="E53" s="190" t="s">
        <v>140</v>
      </c>
      <c r="F53" s="186">
        <v>50</v>
      </c>
      <c r="G53" s="186">
        <v>4.1500000000000004</v>
      </c>
      <c r="H53" s="186">
        <v>6.66</v>
      </c>
      <c r="I53" s="186">
        <f t="shared" si="12"/>
        <v>10.81</v>
      </c>
      <c r="J53" s="191">
        <f t="shared" si="13"/>
        <v>540.5</v>
      </c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7"/>
      <c r="BR53" s="177"/>
      <c r="BS53" s="177"/>
      <c r="BT53" s="177"/>
      <c r="BU53" s="177"/>
      <c r="BV53" s="177"/>
      <c r="BW53" s="177"/>
      <c r="BX53" s="177"/>
      <c r="BY53" s="177"/>
      <c r="BZ53" s="177"/>
      <c r="CA53" s="177"/>
      <c r="CB53" s="177"/>
      <c r="CC53" s="177"/>
      <c r="CD53" s="177"/>
      <c r="CE53" s="177"/>
      <c r="CF53" s="177"/>
      <c r="CG53" s="177"/>
      <c r="CH53" s="177"/>
      <c r="CI53" s="177"/>
      <c r="CJ53" s="177"/>
      <c r="CK53" s="177"/>
      <c r="CL53" s="177"/>
      <c r="CM53" s="177"/>
      <c r="CN53" s="177"/>
    </row>
    <row r="54" spans="1:92" s="188" customFormat="1" ht="18">
      <c r="A54" s="182" t="s">
        <v>82</v>
      </c>
      <c r="B54" s="183" t="s">
        <v>83</v>
      </c>
      <c r="C54" s="198" t="s">
        <v>84</v>
      </c>
      <c r="D54" s="183" t="s">
        <v>276</v>
      </c>
      <c r="E54" s="190" t="s">
        <v>140</v>
      </c>
      <c r="F54" s="186">
        <v>300</v>
      </c>
      <c r="G54" s="186">
        <v>6.22</v>
      </c>
      <c r="H54" s="186">
        <v>7.64</v>
      </c>
      <c r="I54" s="186">
        <f t="shared" si="12"/>
        <v>13.86</v>
      </c>
      <c r="J54" s="191">
        <f t="shared" si="13"/>
        <v>4158</v>
      </c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177"/>
      <c r="BB54" s="177"/>
      <c r="BC54" s="177"/>
      <c r="BD54" s="177"/>
      <c r="BE54" s="177"/>
      <c r="BF54" s="177"/>
      <c r="BG54" s="177"/>
      <c r="BH54" s="177"/>
      <c r="BI54" s="177"/>
      <c r="BJ54" s="177"/>
      <c r="BK54" s="177"/>
      <c r="BL54" s="177"/>
      <c r="BM54" s="177"/>
      <c r="BN54" s="177"/>
      <c r="BO54" s="177"/>
      <c r="BP54" s="177"/>
      <c r="BQ54" s="177"/>
      <c r="BR54" s="177"/>
      <c r="BS54" s="177"/>
      <c r="BT54" s="177"/>
      <c r="BU54" s="177"/>
      <c r="BV54" s="177"/>
      <c r="BW54" s="177"/>
      <c r="BX54" s="177"/>
      <c r="BY54" s="177"/>
      <c r="BZ54" s="177"/>
      <c r="CA54" s="177"/>
      <c r="CB54" s="177"/>
      <c r="CC54" s="177"/>
      <c r="CD54" s="177"/>
      <c r="CE54" s="177"/>
      <c r="CF54" s="177"/>
      <c r="CG54" s="177"/>
      <c r="CH54" s="177"/>
      <c r="CI54" s="177"/>
      <c r="CJ54" s="177"/>
      <c r="CK54" s="177"/>
      <c r="CL54" s="177"/>
      <c r="CM54" s="177"/>
      <c r="CN54" s="177"/>
    </row>
    <row r="55" spans="1:92" s="188" customFormat="1" ht="18">
      <c r="A55" s="182" t="s">
        <v>85</v>
      </c>
      <c r="B55" s="183" t="s">
        <v>86</v>
      </c>
      <c r="C55" s="198" t="s">
        <v>87</v>
      </c>
      <c r="D55" s="183" t="s">
        <v>276</v>
      </c>
      <c r="E55" s="190" t="s">
        <v>140</v>
      </c>
      <c r="F55" s="186">
        <v>200</v>
      </c>
      <c r="G55" s="186">
        <v>2.0699999999999998</v>
      </c>
      <c r="H55" s="186">
        <v>2.0099999999999998</v>
      </c>
      <c r="I55" s="186">
        <f t="shared" si="12"/>
        <v>4.08</v>
      </c>
      <c r="J55" s="187">
        <f t="shared" si="13"/>
        <v>816</v>
      </c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7"/>
      <c r="AK55" s="177"/>
      <c r="AL55" s="177"/>
      <c r="AM55" s="177"/>
      <c r="AN55" s="177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  <c r="BA55" s="177"/>
      <c r="BB55" s="177"/>
      <c r="BC55" s="177"/>
      <c r="BD55" s="177"/>
      <c r="BE55" s="177"/>
      <c r="BF55" s="177"/>
      <c r="BG55" s="177"/>
      <c r="BH55" s="177"/>
      <c r="BI55" s="177"/>
      <c r="BJ55" s="177"/>
      <c r="BK55" s="177"/>
      <c r="BL55" s="177"/>
      <c r="BM55" s="177"/>
      <c r="BN55" s="177"/>
      <c r="BO55" s="177"/>
      <c r="BP55" s="177"/>
      <c r="BQ55" s="177"/>
      <c r="BR55" s="177"/>
      <c r="BS55" s="177"/>
      <c r="BT55" s="177"/>
      <c r="BU55" s="177"/>
      <c r="BV55" s="177"/>
      <c r="BW55" s="177"/>
      <c r="BX55" s="177"/>
      <c r="BY55" s="177"/>
      <c r="BZ55" s="177"/>
      <c r="CA55" s="177"/>
      <c r="CB55" s="177"/>
      <c r="CC55" s="177"/>
      <c r="CD55" s="177"/>
      <c r="CE55" s="177"/>
      <c r="CF55" s="177"/>
      <c r="CG55" s="177"/>
      <c r="CH55" s="177"/>
      <c r="CI55" s="177"/>
      <c r="CJ55" s="177"/>
      <c r="CK55" s="177"/>
      <c r="CL55" s="177"/>
      <c r="CM55" s="177"/>
      <c r="CN55" s="177"/>
    </row>
    <row r="56" spans="1:92" s="188" customFormat="1">
      <c r="A56" s="182" t="s">
        <v>88</v>
      </c>
      <c r="B56" s="183" t="s">
        <v>346</v>
      </c>
      <c r="C56" s="194" t="s">
        <v>221</v>
      </c>
      <c r="D56" s="183" t="s">
        <v>276</v>
      </c>
      <c r="E56" s="190" t="s">
        <v>140</v>
      </c>
      <c r="F56" s="186">
        <v>180</v>
      </c>
      <c r="G56" s="186">
        <v>3.32</v>
      </c>
      <c r="H56" s="186">
        <v>9.25</v>
      </c>
      <c r="I56" s="186">
        <f t="shared" si="12"/>
        <v>12.57</v>
      </c>
      <c r="J56" s="191">
        <f t="shared" si="13"/>
        <v>2262.6</v>
      </c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177"/>
      <c r="BB56" s="177"/>
      <c r="BC56" s="177"/>
      <c r="BD56" s="177"/>
      <c r="BE56" s="177"/>
      <c r="BF56" s="177"/>
      <c r="BG56" s="177"/>
      <c r="BH56" s="177"/>
      <c r="BI56" s="177"/>
      <c r="BJ56" s="177"/>
      <c r="BK56" s="177"/>
      <c r="BL56" s="177"/>
      <c r="BM56" s="177"/>
      <c r="BN56" s="177"/>
      <c r="BO56" s="177"/>
      <c r="BP56" s="177"/>
      <c r="BQ56" s="177"/>
      <c r="BR56" s="177"/>
      <c r="BS56" s="177"/>
      <c r="BT56" s="177"/>
      <c r="BU56" s="177"/>
      <c r="BV56" s="177"/>
      <c r="BW56" s="177"/>
      <c r="BX56" s="177"/>
      <c r="BY56" s="177"/>
      <c r="BZ56" s="177"/>
      <c r="CA56" s="177"/>
      <c r="CB56" s="177"/>
      <c r="CC56" s="177"/>
      <c r="CD56" s="177"/>
      <c r="CE56" s="177"/>
      <c r="CF56" s="177"/>
      <c r="CG56" s="177"/>
      <c r="CH56" s="177"/>
      <c r="CI56" s="177"/>
      <c r="CJ56" s="177"/>
      <c r="CK56" s="177"/>
      <c r="CL56" s="177"/>
      <c r="CM56" s="177"/>
      <c r="CN56" s="177"/>
    </row>
    <row r="57" spans="1:92">
      <c r="A57" s="149" t="s">
        <v>89</v>
      </c>
      <c r="B57" s="258" t="s">
        <v>90</v>
      </c>
      <c r="C57" s="259"/>
      <c r="D57" s="259"/>
      <c r="E57" s="259"/>
      <c r="F57" s="259"/>
      <c r="G57" s="259"/>
      <c r="H57" s="259"/>
      <c r="I57" s="260"/>
      <c r="J57" s="174">
        <f>SUM(J58:J67)</f>
        <v>14714.319999999998</v>
      </c>
    </row>
    <row r="58" spans="1:92" s="188" customFormat="1">
      <c r="A58" s="182" t="s">
        <v>91</v>
      </c>
      <c r="B58" s="183" t="s">
        <v>92</v>
      </c>
      <c r="C58" s="194" t="s">
        <v>211</v>
      </c>
      <c r="D58" s="183" t="s">
        <v>276</v>
      </c>
      <c r="E58" s="190" t="s">
        <v>140</v>
      </c>
      <c r="F58" s="186">
        <v>50</v>
      </c>
      <c r="G58" s="186">
        <v>12.44</v>
      </c>
      <c r="H58" s="186">
        <v>2.74</v>
      </c>
      <c r="I58" s="186">
        <f t="shared" ref="I58:I66" si="14">H58+G58</f>
        <v>15.18</v>
      </c>
      <c r="J58" s="191">
        <f t="shared" ref="J58:J66" si="15">I58*F58</f>
        <v>759</v>
      </c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7"/>
      <c r="BP58" s="177"/>
      <c r="BQ58" s="177"/>
      <c r="BR58" s="177"/>
      <c r="BS58" s="177"/>
      <c r="BT58" s="177"/>
      <c r="BU58" s="177"/>
      <c r="BV58" s="177"/>
      <c r="BW58" s="177"/>
      <c r="BX58" s="177"/>
      <c r="BY58" s="177"/>
      <c r="BZ58" s="177"/>
      <c r="CA58" s="177"/>
      <c r="CB58" s="177"/>
      <c r="CC58" s="177"/>
      <c r="CD58" s="177"/>
      <c r="CE58" s="177"/>
      <c r="CF58" s="177"/>
      <c r="CG58" s="177"/>
      <c r="CH58" s="177"/>
      <c r="CI58" s="177"/>
      <c r="CJ58" s="177"/>
      <c r="CK58" s="177"/>
      <c r="CL58" s="177"/>
      <c r="CM58" s="177"/>
      <c r="CN58" s="177"/>
    </row>
    <row r="59" spans="1:92" s="188" customFormat="1">
      <c r="A59" s="182" t="s">
        <v>93</v>
      </c>
      <c r="B59" s="183" t="s">
        <v>347</v>
      </c>
      <c r="C59" s="194" t="s">
        <v>212</v>
      </c>
      <c r="D59" s="183" t="s">
        <v>276</v>
      </c>
      <c r="E59" s="190" t="s">
        <v>140</v>
      </c>
      <c r="F59" s="186">
        <v>50</v>
      </c>
      <c r="G59" s="186">
        <v>12.44</v>
      </c>
      <c r="H59" s="186">
        <v>4.7</v>
      </c>
      <c r="I59" s="186">
        <f t="shared" ref="I59" si="16">H59+G59</f>
        <v>17.14</v>
      </c>
      <c r="J59" s="191">
        <f t="shared" ref="J59" si="17">I59*F59</f>
        <v>857</v>
      </c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7"/>
      <c r="BB59" s="177"/>
      <c r="BC59" s="177"/>
      <c r="BD59" s="177"/>
      <c r="BE59" s="177"/>
      <c r="BF59" s="177"/>
      <c r="BG59" s="177"/>
      <c r="BH59" s="177"/>
      <c r="BI59" s="177"/>
      <c r="BJ59" s="177"/>
      <c r="BK59" s="177"/>
      <c r="BL59" s="177"/>
      <c r="BM59" s="177"/>
      <c r="BN59" s="177"/>
      <c r="BO59" s="177"/>
      <c r="BP59" s="177"/>
      <c r="BQ59" s="177"/>
      <c r="BR59" s="177"/>
      <c r="BS59" s="177"/>
      <c r="BT59" s="177"/>
      <c r="BU59" s="177"/>
      <c r="BV59" s="177"/>
      <c r="BW59" s="177"/>
      <c r="BX59" s="177"/>
      <c r="BY59" s="177"/>
      <c r="BZ59" s="177"/>
      <c r="CA59" s="177"/>
      <c r="CB59" s="177"/>
      <c r="CC59" s="177"/>
      <c r="CD59" s="177"/>
      <c r="CE59" s="177"/>
      <c r="CF59" s="177"/>
      <c r="CG59" s="177"/>
      <c r="CH59" s="177"/>
      <c r="CI59" s="177"/>
      <c r="CJ59" s="177"/>
      <c r="CK59" s="177"/>
      <c r="CL59" s="177"/>
      <c r="CM59" s="177"/>
      <c r="CN59" s="177"/>
    </row>
    <row r="60" spans="1:92" s="188" customFormat="1">
      <c r="A60" s="182" t="s">
        <v>96</v>
      </c>
      <c r="B60" s="183" t="s">
        <v>94</v>
      </c>
      <c r="C60" s="184" t="s">
        <v>95</v>
      </c>
      <c r="D60" s="183" t="s">
        <v>276</v>
      </c>
      <c r="E60" s="190" t="s">
        <v>142</v>
      </c>
      <c r="F60" s="186">
        <v>2</v>
      </c>
      <c r="G60" s="186">
        <v>16.59</v>
      </c>
      <c r="H60" s="186">
        <v>189.19</v>
      </c>
      <c r="I60" s="186">
        <f t="shared" si="14"/>
        <v>205.78</v>
      </c>
      <c r="J60" s="191">
        <f t="shared" si="15"/>
        <v>411.56</v>
      </c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7"/>
      <c r="AK60" s="177"/>
      <c r="AL60" s="177"/>
      <c r="AM60" s="177"/>
      <c r="AN60" s="177"/>
      <c r="AO60" s="177"/>
      <c r="AP60" s="177"/>
      <c r="AQ60" s="177"/>
      <c r="AR60" s="177"/>
      <c r="AS60" s="177"/>
      <c r="AT60" s="177"/>
      <c r="AU60" s="177"/>
      <c r="AV60" s="177"/>
      <c r="AW60" s="177"/>
      <c r="AX60" s="177"/>
      <c r="AY60" s="177"/>
      <c r="AZ60" s="177"/>
      <c r="BA60" s="177"/>
      <c r="BB60" s="177"/>
      <c r="BC60" s="177"/>
      <c r="BD60" s="177"/>
      <c r="BE60" s="177"/>
      <c r="BF60" s="177"/>
      <c r="BG60" s="177"/>
      <c r="BH60" s="177"/>
      <c r="BI60" s="177"/>
      <c r="BJ60" s="177"/>
      <c r="BK60" s="177"/>
      <c r="BL60" s="177"/>
      <c r="BM60" s="177"/>
      <c r="BN60" s="177"/>
      <c r="BO60" s="177"/>
      <c r="BP60" s="177"/>
      <c r="BQ60" s="177"/>
      <c r="BR60" s="177"/>
      <c r="BS60" s="177"/>
      <c r="BT60" s="177"/>
      <c r="BU60" s="177"/>
      <c r="BV60" s="177"/>
      <c r="BW60" s="177"/>
      <c r="BX60" s="177"/>
      <c r="BY60" s="177"/>
      <c r="BZ60" s="177"/>
      <c r="CA60" s="177"/>
      <c r="CB60" s="177"/>
      <c r="CC60" s="177"/>
      <c r="CD60" s="177"/>
      <c r="CE60" s="177"/>
      <c r="CF60" s="177"/>
      <c r="CG60" s="177"/>
      <c r="CH60" s="177"/>
      <c r="CI60" s="177"/>
      <c r="CJ60" s="177"/>
      <c r="CK60" s="177"/>
      <c r="CL60" s="177"/>
      <c r="CM60" s="177"/>
      <c r="CN60" s="177"/>
    </row>
    <row r="61" spans="1:92" s="188" customFormat="1">
      <c r="A61" s="189" t="s">
        <v>205</v>
      </c>
      <c r="B61" s="183" t="s">
        <v>97</v>
      </c>
      <c r="C61" s="184" t="s">
        <v>98</v>
      </c>
      <c r="D61" s="183" t="s">
        <v>276</v>
      </c>
      <c r="E61" s="190" t="s">
        <v>140</v>
      </c>
      <c r="F61" s="186">
        <v>131</v>
      </c>
      <c r="G61" s="186">
        <v>24.88</v>
      </c>
      <c r="H61" s="186">
        <v>15.67</v>
      </c>
      <c r="I61" s="186">
        <f t="shared" si="14"/>
        <v>40.549999999999997</v>
      </c>
      <c r="J61" s="187">
        <f t="shared" si="15"/>
        <v>5312.0499999999993</v>
      </c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  <c r="BB61" s="177"/>
      <c r="BC61" s="177"/>
      <c r="BD61" s="177"/>
      <c r="BE61" s="177"/>
      <c r="BF61" s="177"/>
      <c r="BG61" s="177"/>
      <c r="BH61" s="177"/>
      <c r="BI61" s="177"/>
      <c r="BJ61" s="177"/>
      <c r="BK61" s="177"/>
      <c r="BL61" s="177"/>
      <c r="BM61" s="177"/>
      <c r="BN61" s="177"/>
      <c r="BO61" s="177"/>
      <c r="BP61" s="177"/>
      <c r="BQ61" s="177"/>
      <c r="BR61" s="177"/>
      <c r="BS61" s="177"/>
      <c r="BT61" s="177"/>
      <c r="BU61" s="177"/>
      <c r="BV61" s="177"/>
      <c r="BW61" s="177"/>
      <c r="BX61" s="177"/>
      <c r="BY61" s="177"/>
      <c r="BZ61" s="177"/>
      <c r="CA61" s="177"/>
      <c r="CB61" s="177"/>
      <c r="CC61" s="177"/>
      <c r="CD61" s="177"/>
      <c r="CE61" s="177"/>
      <c r="CF61" s="177"/>
      <c r="CG61" s="177"/>
      <c r="CH61" s="177"/>
      <c r="CI61" s="177"/>
      <c r="CJ61" s="177"/>
      <c r="CK61" s="177"/>
      <c r="CL61" s="177"/>
      <c r="CM61" s="177"/>
      <c r="CN61" s="177"/>
    </row>
    <row r="62" spans="1:92" s="188" customFormat="1">
      <c r="A62" s="189" t="s">
        <v>206</v>
      </c>
      <c r="B62" s="183" t="s">
        <v>350</v>
      </c>
      <c r="C62" s="194" t="s">
        <v>135</v>
      </c>
      <c r="D62" s="183" t="s">
        <v>276</v>
      </c>
      <c r="E62" s="190" t="s">
        <v>140</v>
      </c>
      <c r="F62" s="186">
        <v>50</v>
      </c>
      <c r="G62" s="186">
        <v>29.03</v>
      </c>
      <c r="H62" s="186">
        <v>20.85</v>
      </c>
      <c r="I62" s="186">
        <f t="shared" ref="I62" si="18">H62+G62</f>
        <v>49.88</v>
      </c>
      <c r="J62" s="187">
        <f t="shared" ref="J62" si="19">I62*F62</f>
        <v>2494</v>
      </c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  <c r="AK62" s="177"/>
      <c r="AL62" s="177"/>
      <c r="AM62" s="177"/>
      <c r="AN62" s="177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  <c r="BB62" s="177"/>
      <c r="BC62" s="177"/>
      <c r="BD62" s="177"/>
      <c r="BE62" s="177"/>
      <c r="BF62" s="177"/>
      <c r="BG62" s="177"/>
      <c r="BH62" s="177"/>
      <c r="BI62" s="177"/>
      <c r="BJ62" s="177"/>
      <c r="BK62" s="177"/>
      <c r="BL62" s="177"/>
      <c r="BM62" s="177"/>
      <c r="BN62" s="177"/>
      <c r="BO62" s="177"/>
      <c r="BP62" s="177"/>
      <c r="BQ62" s="177"/>
      <c r="BR62" s="177"/>
      <c r="BS62" s="177"/>
      <c r="BT62" s="177"/>
      <c r="BU62" s="177"/>
      <c r="BV62" s="177"/>
      <c r="BW62" s="177"/>
      <c r="BX62" s="177"/>
      <c r="BY62" s="177"/>
      <c r="BZ62" s="177"/>
      <c r="CA62" s="177"/>
      <c r="CB62" s="177"/>
      <c r="CC62" s="177"/>
      <c r="CD62" s="177"/>
      <c r="CE62" s="177"/>
      <c r="CF62" s="177"/>
      <c r="CG62" s="177"/>
      <c r="CH62" s="177"/>
      <c r="CI62" s="177"/>
      <c r="CJ62" s="177"/>
      <c r="CK62" s="177"/>
      <c r="CL62" s="177"/>
      <c r="CM62" s="177"/>
      <c r="CN62" s="177"/>
    </row>
    <row r="63" spans="1:92" s="188" customFormat="1">
      <c r="A63" s="182" t="s">
        <v>218</v>
      </c>
      <c r="B63" s="183" t="s">
        <v>99</v>
      </c>
      <c r="C63" s="184" t="s">
        <v>100</v>
      </c>
      <c r="D63" s="183" t="s">
        <v>276</v>
      </c>
      <c r="E63" s="190" t="s">
        <v>144</v>
      </c>
      <c r="F63" s="186">
        <v>26</v>
      </c>
      <c r="G63" s="186">
        <v>20.74</v>
      </c>
      <c r="H63" s="186">
        <v>14.19</v>
      </c>
      <c r="I63" s="186">
        <f t="shared" si="14"/>
        <v>34.93</v>
      </c>
      <c r="J63" s="187">
        <f t="shared" si="15"/>
        <v>908.18</v>
      </c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177"/>
      <c r="AT63" s="177"/>
      <c r="AU63" s="177"/>
      <c r="AV63" s="177"/>
      <c r="AW63" s="177"/>
      <c r="AX63" s="177"/>
      <c r="AY63" s="177"/>
      <c r="AZ63" s="177"/>
      <c r="BA63" s="177"/>
      <c r="BB63" s="177"/>
      <c r="BC63" s="177"/>
      <c r="BD63" s="177"/>
      <c r="BE63" s="177"/>
      <c r="BF63" s="177"/>
      <c r="BG63" s="177"/>
      <c r="BH63" s="177"/>
      <c r="BI63" s="177"/>
      <c r="BJ63" s="177"/>
      <c r="BK63" s="177"/>
      <c r="BL63" s="177"/>
      <c r="BM63" s="177"/>
      <c r="BN63" s="177"/>
      <c r="BO63" s="177"/>
      <c r="BP63" s="177"/>
      <c r="BQ63" s="177"/>
      <c r="BR63" s="177"/>
      <c r="BS63" s="177"/>
      <c r="BT63" s="177"/>
      <c r="BU63" s="177"/>
      <c r="BV63" s="177"/>
      <c r="BW63" s="177"/>
      <c r="BX63" s="177"/>
      <c r="BY63" s="177"/>
      <c r="BZ63" s="177"/>
      <c r="CA63" s="177"/>
      <c r="CB63" s="177"/>
      <c r="CC63" s="177"/>
      <c r="CD63" s="177"/>
      <c r="CE63" s="177"/>
      <c r="CF63" s="177"/>
      <c r="CG63" s="177"/>
      <c r="CH63" s="177"/>
      <c r="CI63" s="177"/>
      <c r="CJ63" s="177"/>
      <c r="CK63" s="177"/>
      <c r="CL63" s="177"/>
      <c r="CM63" s="177"/>
      <c r="CN63" s="177"/>
    </row>
    <row r="64" spans="1:92" s="188" customFormat="1">
      <c r="A64" s="182" t="s">
        <v>218</v>
      </c>
      <c r="B64" s="183" t="s">
        <v>348</v>
      </c>
      <c r="C64" s="184" t="s">
        <v>250</v>
      </c>
      <c r="D64" s="183" t="s">
        <v>276</v>
      </c>
      <c r="E64" s="190" t="s">
        <v>144</v>
      </c>
      <c r="F64" s="186">
        <v>6</v>
      </c>
      <c r="G64" s="186">
        <v>20.74</v>
      </c>
      <c r="H64" s="186">
        <v>19.88</v>
      </c>
      <c r="I64" s="186">
        <f t="shared" ref="I64" si="20">H64+G64</f>
        <v>40.619999999999997</v>
      </c>
      <c r="J64" s="187">
        <f t="shared" ref="J64" si="21">I64*F64</f>
        <v>243.71999999999997</v>
      </c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7"/>
      <c r="AK64" s="177"/>
      <c r="AL64" s="177"/>
      <c r="AM64" s="177"/>
      <c r="AN64" s="177"/>
      <c r="AO64" s="177"/>
      <c r="AP64" s="177"/>
      <c r="AQ64" s="177"/>
      <c r="AR64" s="177"/>
      <c r="AS64" s="177"/>
      <c r="AT64" s="177"/>
      <c r="AU64" s="177"/>
      <c r="AV64" s="177"/>
      <c r="AW64" s="177"/>
      <c r="AX64" s="177"/>
      <c r="AY64" s="177"/>
      <c r="AZ64" s="177"/>
      <c r="BA64" s="177"/>
      <c r="BB64" s="177"/>
      <c r="BC64" s="177"/>
      <c r="BD64" s="177"/>
      <c r="BE64" s="177"/>
      <c r="BF64" s="177"/>
      <c r="BG64" s="177"/>
      <c r="BH64" s="177"/>
      <c r="BI64" s="177"/>
      <c r="BJ64" s="177"/>
      <c r="BK64" s="177"/>
      <c r="BL64" s="177"/>
      <c r="BM64" s="177"/>
      <c r="BN64" s="177"/>
      <c r="BO64" s="177"/>
      <c r="BP64" s="177"/>
      <c r="BQ64" s="177"/>
      <c r="BR64" s="177"/>
      <c r="BS64" s="177"/>
      <c r="BT64" s="177"/>
      <c r="BU64" s="177"/>
      <c r="BV64" s="177"/>
      <c r="BW64" s="177"/>
      <c r="BX64" s="177"/>
      <c r="BY64" s="177"/>
      <c r="BZ64" s="177"/>
      <c r="CA64" s="177"/>
      <c r="CB64" s="177"/>
      <c r="CC64" s="177"/>
      <c r="CD64" s="177"/>
      <c r="CE64" s="177"/>
      <c r="CF64" s="177"/>
      <c r="CG64" s="177"/>
      <c r="CH64" s="177"/>
      <c r="CI64" s="177"/>
      <c r="CJ64" s="177"/>
      <c r="CK64" s="177"/>
      <c r="CL64" s="177"/>
      <c r="CM64" s="177"/>
      <c r="CN64" s="177"/>
    </row>
    <row r="65" spans="1:92" s="188" customFormat="1">
      <c r="A65" s="182" t="s">
        <v>219</v>
      </c>
      <c r="B65" s="183" t="s">
        <v>101</v>
      </c>
      <c r="C65" s="184" t="s">
        <v>102</v>
      </c>
      <c r="D65" s="183" t="s">
        <v>276</v>
      </c>
      <c r="E65" s="190" t="s">
        <v>142</v>
      </c>
      <c r="F65" s="186">
        <v>360</v>
      </c>
      <c r="G65" s="186">
        <v>6.22</v>
      </c>
      <c r="H65" s="186">
        <v>3.57</v>
      </c>
      <c r="I65" s="186">
        <f t="shared" si="14"/>
        <v>9.7899999999999991</v>
      </c>
      <c r="J65" s="187">
        <f t="shared" si="15"/>
        <v>3524.3999999999996</v>
      </c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  <c r="AO65" s="177"/>
      <c r="AP65" s="177"/>
      <c r="AQ65" s="177"/>
      <c r="AR65" s="177"/>
      <c r="AS65" s="177"/>
      <c r="AT65" s="177"/>
      <c r="AU65" s="177"/>
      <c r="AV65" s="177"/>
      <c r="AW65" s="177"/>
      <c r="AX65" s="177"/>
      <c r="AY65" s="177"/>
      <c r="AZ65" s="177"/>
      <c r="BA65" s="177"/>
      <c r="BB65" s="177"/>
      <c r="BC65" s="177"/>
      <c r="BD65" s="177"/>
      <c r="BE65" s="177"/>
      <c r="BF65" s="177"/>
      <c r="BG65" s="177"/>
      <c r="BH65" s="177"/>
      <c r="BI65" s="177"/>
      <c r="BJ65" s="177"/>
      <c r="BK65" s="177"/>
      <c r="BL65" s="177"/>
      <c r="BM65" s="177"/>
      <c r="BN65" s="177"/>
      <c r="BO65" s="177"/>
      <c r="BP65" s="177"/>
      <c r="BQ65" s="177"/>
      <c r="BR65" s="177"/>
      <c r="BS65" s="177"/>
      <c r="BT65" s="177"/>
      <c r="BU65" s="177"/>
      <c r="BV65" s="177"/>
      <c r="BW65" s="177"/>
      <c r="BX65" s="177"/>
      <c r="BY65" s="177"/>
      <c r="BZ65" s="177"/>
      <c r="CA65" s="177"/>
      <c r="CB65" s="177"/>
      <c r="CC65" s="177"/>
      <c r="CD65" s="177"/>
      <c r="CE65" s="177"/>
      <c r="CF65" s="177"/>
      <c r="CG65" s="177"/>
      <c r="CH65" s="177"/>
      <c r="CI65" s="177"/>
      <c r="CJ65" s="177"/>
      <c r="CK65" s="177"/>
      <c r="CL65" s="177"/>
      <c r="CM65" s="177"/>
      <c r="CN65" s="177"/>
    </row>
    <row r="66" spans="1:92" s="188" customFormat="1">
      <c r="A66" s="189" t="s">
        <v>207</v>
      </c>
      <c r="B66" s="183" t="s">
        <v>103</v>
      </c>
      <c r="C66" s="184" t="s">
        <v>104</v>
      </c>
      <c r="D66" s="183" t="s">
        <v>276</v>
      </c>
      <c r="E66" s="190" t="s">
        <v>142</v>
      </c>
      <c r="F66" s="186">
        <v>1</v>
      </c>
      <c r="G66" s="186">
        <v>12.44</v>
      </c>
      <c r="H66" s="186">
        <v>16.190000000000001</v>
      </c>
      <c r="I66" s="186">
        <f t="shared" si="14"/>
        <v>28.630000000000003</v>
      </c>
      <c r="J66" s="191">
        <f t="shared" si="15"/>
        <v>28.630000000000003</v>
      </c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7"/>
      <c r="AK66" s="177"/>
      <c r="AL66" s="177"/>
      <c r="AM66" s="177"/>
      <c r="AN66" s="177"/>
      <c r="AO66" s="177"/>
      <c r="AP66" s="177"/>
      <c r="AQ66" s="177"/>
      <c r="AR66" s="177"/>
      <c r="AS66" s="177"/>
      <c r="AT66" s="177"/>
      <c r="AU66" s="177"/>
      <c r="AV66" s="177"/>
      <c r="AW66" s="177"/>
      <c r="AX66" s="177"/>
      <c r="AY66" s="177"/>
      <c r="AZ66" s="177"/>
      <c r="BA66" s="177"/>
      <c r="BB66" s="177"/>
      <c r="BC66" s="177"/>
      <c r="BD66" s="177"/>
      <c r="BE66" s="177"/>
      <c r="BF66" s="177"/>
      <c r="BG66" s="177"/>
      <c r="BH66" s="177"/>
      <c r="BI66" s="177"/>
      <c r="BJ66" s="177"/>
      <c r="BK66" s="177"/>
      <c r="BL66" s="177"/>
      <c r="BM66" s="177"/>
      <c r="BN66" s="177"/>
      <c r="BO66" s="177"/>
      <c r="BP66" s="177"/>
      <c r="BQ66" s="177"/>
      <c r="BR66" s="177"/>
      <c r="BS66" s="177"/>
      <c r="BT66" s="177"/>
      <c r="BU66" s="177"/>
      <c r="BV66" s="177"/>
      <c r="BW66" s="177"/>
      <c r="BX66" s="177"/>
      <c r="BY66" s="177"/>
      <c r="BZ66" s="177"/>
      <c r="CA66" s="177"/>
      <c r="CB66" s="177"/>
      <c r="CC66" s="177"/>
      <c r="CD66" s="177"/>
      <c r="CE66" s="177"/>
      <c r="CF66" s="177"/>
      <c r="CG66" s="177"/>
      <c r="CH66" s="177"/>
      <c r="CI66" s="177"/>
      <c r="CJ66" s="177"/>
      <c r="CK66" s="177"/>
      <c r="CL66" s="177"/>
      <c r="CM66" s="177"/>
      <c r="CN66" s="177"/>
    </row>
    <row r="67" spans="1:92" s="188" customFormat="1">
      <c r="A67" s="189" t="s">
        <v>220</v>
      </c>
      <c r="B67" s="183" t="s">
        <v>351</v>
      </c>
      <c r="C67" s="184" t="s">
        <v>352</v>
      </c>
      <c r="D67" s="183" t="s">
        <v>276</v>
      </c>
      <c r="E67" s="190" t="s">
        <v>142</v>
      </c>
      <c r="F67" s="186">
        <v>1</v>
      </c>
      <c r="G67" s="186">
        <v>24.88</v>
      </c>
      <c r="H67" s="186">
        <v>150.9</v>
      </c>
      <c r="I67" s="186">
        <f t="shared" ref="I67" si="22">H67+G67</f>
        <v>175.78</v>
      </c>
      <c r="J67" s="191">
        <f t="shared" ref="J67" si="23">I67*F67</f>
        <v>175.78</v>
      </c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  <c r="AM67" s="177"/>
      <c r="AN67" s="177"/>
      <c r="AO67" s="177"/>
      <c r="AP67" s="177"/>
      <c r="AQ67" s="177"/>
      <c r="AR67" s="177"/>
      <c r="AS67" s="177"/>
      <c r="AT67" s="177"/>
      <c r="AU67" s="177"/>
      <c r="AV67" s="177"/>
      <c r="AW67" s="177"/>
      <c r="AX67" s="177"/>
      <c r="AY67" s="177"/>
      <c r="AZ67" s="177"/>
      <c r="BA67" s="177"/>
      <c r="BB67" s="177"/>
      <c r="BC67" s="177"/>
      <c r="BD67" s="177"/>
      <c r="BE67" s="177"/>
      <c r="BF67" s="177"/>
      <c r="BG67" s="177"/>
      <c r="BH67" s="177"/>
      <c r="BI67" s="177"/>
      <c r="BJ67" s="177"/>
      <c r="BK67" s="177"/>
      <c r="BL67" s="177"/>
      <c r="BM67" s="177"/>
      <c r="BN67" s="177"/>
      <c r="BO67" s="177"/>
      <c r="BP67" s="177"/>
      <c r="BQ67" s="177"/>
      <c r="BR67" s="177"/>
      <c r="BS67" s="177"/>
      <c r="BT67" s="177"/>
      <c r="BU67" s="177"/>
      <c r="BV67" s="177"/>
      <c r="BW67" s="177"/>
      <c r="BX67" s="177"/>
      <c r="BY67" s="177"/>
      <c r="BZ67" s="177"/>
      <c r="CA67" s="177"/>
      <c r="CB67" s="177"/>
      <c r="CC67" s="177"/>
      <c r="CD67" s="177"/>
      <c r="CE67" s="177"/>
      <c r="CF67" s="177"/>
      <c r="CG67" s="177"/>
      <c r="CH67" s="177"/>
      <c r="CI67" s="177"/>
      <c r="CJ67" s="177"/>
      <c r="CK67" s="177"/>
      <c r="CL67" s="177"/>
      <c r="CM67" s="177"/>
      <c r="CN67" s="177"/>
    </row>
    <row r="68" spans="1:92">
      <c r="A68" s="149" t="s">
        <v>105</v>
      </c>
      <c r="B68" s="261" t="s">
        <v>106</v>
      </c>
      <c r="C68" s="262"/>
      <c r="D68" s="262"/>
      <c r="E68" s="262"/>
      <c r="F68" s="262"/>
      <c r="G68" s="262"/>
      <c r="H68" s="262"/>
      <c r="I68" s="263"/>
      <c r="J68" s="174">
        <f>SUM(J69:J76)</f>
        <v>12184.8632</v>
      </c>
    </row>
    <row r="69" spans="1:92" s="188" customFormat="1">
      <c r="A69" s="182" t="s">
        <v>107</v>
      </c>
      <c r="B69" s="183" t="s">
        <v>349</v>
      </c>
      <c r="C69" s="194" t="s">
        <v>230</v>
      </c>
      <c r="D69" s="183" t="s">
        <v>276</v>
      </c>
      <c r="E69" s="190" t="s">
        <v>142</v>
      </c>
      <c r="F69" s="186">
        <v>1</v>
      </c>
      <c r="G69" s="186">
        <v>233.36</v>
      </c>
      <c r="H69" s="200">
        <v>8477.02</v>
      </c>
      <c r="I69" s="200">
        <f t="shared" ref="I69:I80" si="24">H69+G69</f>
        <v>8710.380000000001</v>
      </c>
      <c r="J69" s="187">
        <f t="shared" ref="J69:J80" si="25">I69*F69</f>
        <v>8710.380000000001</v>
      </c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77"/>
      <c r="AM69" s="177"/>
      <c r="AN69" s="177"/>
      <c r="AO69" s="177"/>
      <c r="AP69" s="177"/>
      <c r="AQ69" s="177"/>
      <c r="AR69" s="177"/>
      <c r="AS69" s="177"/>
      <c r="AT69" s="177"/>
      <c r="AU69" s="177"/>
      <c r="AV69" s="177"/>
      <c r="AW69" s="177"/>
      <c r="AX69" s="177"/>
      <c r="AY69" s="177"/>
      <c r="AZ69" s="177"/>
      <c r="BA69" s="177"/>
      <c r="BB69" s="177"/>
      <c r="BC69" s="177"/>
      <c r="BD69" s="177"/>
      <c r="BE69" s="177"/>
      <c r="BF69" s="177"/>
      <c r="BG69" s="177"/>
      <c r="BH69" s="177"/>
      <c r="BI69" s="177"/>
      <c r="BJ69" s="177"/>
      <c r="BK69" s="177"/>
      <c r="BL69" s="177"/>
      <c r="BM69" s="177"/>
      <c r="BN69" s="177"/>
      <c r="BO69" s="177"/>
      <c r="BP69" s="177"/>
      <c r="BQ69" s="177"/>
      <c r="BR69" s="177"/>
      <c r="BS69" s="177"/>
      <c r="BT69" s="177"/>
      <c r="BU69" s="177"/>
      <c r="BV69" s="177"/>
      <c r="BW69" s="177"/>
      <c r="BX69" s="177"/>
      <c r="BY69" s="177"/>
      <c r="BZ69" s="177"/>
      <c r="CA69" s="177"/>
      <c r="CB69" s="177"/>
      <c r="CC69" s="177"/>
      <c r="CD69" s="177"/>
      <c r="CE69" s="177"/>
      <c r="CF69" s="177"/>
      <c r="CG69" s="177"/>
      <c r="CH69" s="177"/>
      <c r="CI69" s="177"/>
      <c r="CJ69" s="177"/>
      <c r="CK69" s="177"/>
      <c r="CL69" s="177"/>
      <c r="CM69" s="177"/>
      <c r="CN69" s="177"/>
    </row>
    <row r="70" spans="1:92" s="188" customFormat="1">
      <c r="A70" s="182" t="s">
        <v>240</v>
      </c>
      <c r="B70" s="183" t="s">
        <v>233</v>
      </c>
      <c r="C70" s="194" t="s">
        <v>234</v>
      </c>
      <c r="D70" s="183" t="s">
        <v>276</v>
      </c>
      <c r="E70" s="190" t="s">
        <v>144</v>
      </c>
      <c r="F70" s="186">
        <v>1</v>
      </c>
      <c r="G70" s="186">
        <v>18.66</v>
      </c>
      <c r="H70" s="186">
        <v>488.98</v>
      </c>
      <c r="I70" s="200">
        <f>SUM(G70+H70)</f>
        <v>507.64000000000004</v>
      </c>
      <c r="J70" s="187">
        <f t="shared" si="25"/>
        <v>507.64000000000004</v>
      </c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  <c r="AJ70" s="177"/>
      <c r="AK70" s="177"/>
      <c r="AL70" s="177"/>
      <c r="AM70" s="177"/>
      <c r="AN70" s="177"/>
      <c r="AO70" s="177"/>
      <c r="AP70" s="177"/>
      <c r="AQ70" s="177"/>
      <c r="AR70" s="177"/>
      <c r="AS70" s="177"/>
      <c r="AT70" s="177"/>
      <c r="AU70" s="177"/>
      <c r="AV70" s="177"/>
      <c r="AW70" s="177"/>
      <c r="AX70" s="177"/>
      <c r="AY70" s="177"/>
      <c r="AZ70" s="177"/>
      <c r="BA70" s="177"/>
      <c r="BB70" s="177"/>
      <c r="BC70" s="177"/>
      <c r="BD70" s="177"/>
      <c r="BE70" s="177"/>
      <c r="BF70" s="177"/>
      <c r="BG70" s="177"/>
      <c r="BH70" s="177"/>
      <c r="BI70" s="177"/>
      <c r="BJ70" s="177"/>
      <c r="BK70" s="177"/>
      <c r="BL70" s="177"/>
      <c r="BM70" s="177"/>
      <c r="BN70" s="177"/>
      <c r="BO70" s="177"/>
      <c r="BP70" s="177"/>
      <c r="BQ70" s="177"/>
      <c r="BR70" s="177"/>
      <c r="BS70" s="177"/>
      <c r="BT70" s="177"/>
      <c r="BU70" s="177"/>
      <c r="BV70" s="177"/>
      <c r="BW70" s="177"/>
      <c r="BX70" s="177"/>
      <c r="BY70" s="177"/>
      <c r="BZ70" s="177"/>
      <c r="CA70" s="177"/>
      <c r="CB70" s="177"/>
      <c r="CC70" s="177"/>
      <c r="CD70" s="177"/>
      <c r="CE70" s="177"/>
      <c r="CF70" s="177"/>
      <c r="CG70" s="177"/>
      <c r="CH70" s="177"/>
      <c r="CI70" s="177"/>
      <c r="CJ70" s="177"/>
      <c r="CK70" s="177"/>
      <c r="CL70" s="177"/>
      <c r="CM70" s="177"/>
      <c r="CN70" s="177"/>
    </row>
    <row r="71" spans="1:92" s="177" customFormat="1" ht="18">
      <c r="A71" s="182" t="s">
        <v>241</v>
      </c>
      <c r="B71" s="182" t="s">
        <v>66</v>
      </c>
      <c r="C71" s="194" t="s">
        <v>146</v>
      </c>
      <c r="D71" s="183" t="s">
        <v>379</v>
      </c>
      <c r="E71" s="224" t="s">
        <v>143</v>
      </c>
      <c r="F71" s="226">
        <v>1</v>
      </c>
      <c r="G71" s="226">
        <v>83.98</v>
      </c>
      <c r="H71" s="226">
        <v>522.78</v>
      </c>
      <c r="I71" s="226">
        <f t="shared" si="24"/>
        <v>606.76</v>
      </c>
      <c r="J71" s="236">
        <f t="shared" si="25"/>
        <v>606.76</v>
      </c>
    </row>
    <row r="72" spans="1:92" s="188" customFormat="1">
      <c r="A72" s="182" t="s">
        <v>242</v>
      </c>
      <c r="B72" s="183" t="s">
        <v>108</v>
      </c>
      <c r="C72" s="184" t="s">
        <v>109</v>
      </c>
      <c r="D72" s="183" t="s">
        <v>276</v>
      </c>
      <c r="E72" s="190" t="s">
        <v>142</v>
      </c>
      <c r="F72" s="186">
        <v>1</v>
      </c>
      <c r="G72" s="186">
        <v>37.32</v>
      </c>
      <c r="H72" s="186">
        <v>129.84</v>
      </c>
      <c r="I72" s="186">
        <f t="shared" si="24"/>
        <v>167.16</v>
      </c>
      <c r="J72" s="191">
        <f t="shared" si="25"/>
        <v>167.16</v>
      </c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7"/>
      <c r="AK72" s="177"/>
      <c r="AL72" s="177"/>
      <c r="AM72" s="177"/>
      <c r="AN72" s="177"/>
      <c r="AO72" s="177"/>
      <c r="AP72" s="177"/>
      <c r="AQ72" s="177"/>
      <c r="AR72" s="177"/>
      <c r="AS72" s="177"/>
      <c r="AT72" s="177"/>
      <c r="AU72" s="177"/>
      <c r="AV72" s="177"/>
      <c r="AW72" s="177"/>
      <c r="AX72" s="177"/>
      <c r="AY72" s="177"/>
      <c r="AZ72" s="177"/>
      <c r="BA72" s="177"/>
      <c r="BB72" s="177"/>
      <c r="BC72" s="177"/>
      <c r="BD72" s="177"/>
      <c r="BE72" s="177"/>
      <c r="BF72" s="177"/>
      <c r="BG72" s="177"/>
      <c r="BH72" s="177"/>
      <c r="BI72" s="177"/>
      <c r="BJ72" s="177"/>
      <c r="BK72" s="177"/>
      <c r="BL72" s="177"/>
      <c r="BM72" s="177"/>
      <c r="BN72" s="177"/>
      <c r="BO72" s="177"/>
      <c r="BP72" s="177"/>
      <c r="BQ72" s="177"/>
      <c r="BR72" s="177"/>
      <c r="BS72" s="177"/>
      <c r="BT72" s="177"/>
      <c r="BU72" s="177"/>
      <c r="BV72" s="177"/>
      <c r="BW72" s="177"/>
      <c r="BX72" s="177"/>
      <c r="BY72" s="177"/>
      <c r="BZ72" s="177"/>
      <c r="CA72" s="177"/>
      <c r="CB72" s="177"/>
      <c r="CC72" s="177"/>
      <c r="CD72" s="177"/>
      <c r="CE72" s="177"/>
      <c r="CF72" s="177"/>
      <c r="CG72" s="177"/>
      <c r="CH72" s="177"/>
      <c r="CI72" s="177"/>
      <c r="CJ72" s="177"/>
      <c r="CK72" s="177"/>
      <c r="CL72" s="177"/>
      <c r="CM72" s="177"/>
      <c r="CN72" s="177"/>
    </row>
    <row r="73" spans="1:92" s="188" customFormat="1">
      <c r="A73" s="182" t="s">
        <v>243</v>
      </c>
      <c r="B73" s="183" t="s">
        <v>103</v>
      </c>
      <c r="C73" s="184" t="s">
        <v>104</v>
      </c>
      <c r="D73" s="183" t="s">
        <v>276</v>
      </c>
      <c r="E73" s="190" t="s">
        <v>142</v>
      </c>
      <c r="F73" s="186">
        <v>1</v>
      </c>
      <c r="G73" s="186">
        <v>12.44</v>
      </c>
      <c r="H73" s="186">
        <v>16.190000000000001</v>
      </c>
      <c r="I73" s="186">
        <f t="shared" si="24"/>
        <v>28.630000000000003</v>
      </c>
      <c r="J73" s="191">
        <f t="shared" si="25"/>
        <v>28.630000000000003</v>
      </c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177"/>
      <c r="AG73" s="177"/>
      <c r="AH73" s="177"/>
      <c r="AI73" s="177"/>
      <c r="AJ73" s="177"/>
      <c r="AK73" s="177"/>
      <c r="AL73" s="177"/>
      <c r="AM73" s="177"/>
      <c r="AN73" s="177"/>
      <c r="AO73" s="177"/>
      <c r="AP73" s="177"/>
      <c r="AQ73" s="177"/>
      <c r="AR73" s="177"/>
      <c r="AS73" s="177"/>
      <c r="AT73" s="177"/>
      <c r="AU73" s="177"/>
      <c r="AV73" s="177"/>
      <c r="AW73" s="177"/>
      <c r="AX73" s="177"/>
      <c r="AY73" s="177"/>
      <c r="AZ73" s="177"/>
      <c r="BA73" s="177"/>
      <c r="BB73" s="177"/>
      <c r="BC73" s="177"/>
      <c r="BD73" s="177"/>
      <c r="BE73" s="177"/>
      <c r="BF73" s="177"/>
      <c r="BG73" s="177"/>
      <c r="BH73" s="177"/>
      <c r="BI73" s="177"/>
      <c r="BJ73" s="177"/>
      <c r="BK73" s="177"/>
      <c r="BL73" s="177"/>
      <c r="BM73" s="177"/>
      <c r="BN73" s="177"/>
      <c r="BO73" s="177"/>
      <c r="BP73" s="177"/>
      <c r="BQ73" s="177"/>
      <c r="BR73" s="177"/>
      <c r="BS73" s="177"/>
      <c r="BT73" s="177"/>
      <c r="BU73" s="177"/>
      <c r="BV73" s="177"/>
      <c r="BW73" s="177"/>
      <c r="BX73" s="177"/>
      <c r="BY73" s="177"/>
      <c r="BZ73" s="177"/>
      <c r="CA73" s="177"/>
      <c r="CB73" s="177"/>
      <c r="CC73" s="177"/>
      <c r="CD73" s="177"/>
      <c r="CE73" s="177"/>
      <c r="CF73" s="177"/>
      <c r="CG73" s="177"/>
      <c r="CH73" s="177"/>
      <c r="CI73" s="177"/>
      <c r="CJ73" s="177"/>
      <c r="CK73" s="177"/>
      <c r="CL73" s="177"/>
      <c r="CM73" s="177"/>
      <c r="CN73" s="177"/>
    </row>
    <row r="74" spans="1:92" s="188" customFormat="1">
      <c r="A74" s="182" t="s">
        <v>244</v>
      </c>
      <c r="B74" s="183" t="s">
        <v>110</v>
      </c>
      <c r="C74" s="184" t="s">
        <v>111</v>
      </c>
      <c r="D74" s="183" t="s">
        <v>276</v>
      </c>
      <c r="E74" s="190" t="s">
        <v>142</v>
      </c>
      <c r="F74" s="186">
        <v>1</v>
      </c>
      <c r="G74" s="186">
        <v>12.44</v>
      </c>
      <c r="H74" s="186">
        <v>157.91</v>
      </c>
      <c r="I74" s="186">
        <f t="shared" si="24"/>
        <v>170.35</v>
      </c>
      <c r="J74" s="191">
        <f t="shared" si="25"/>
        <v>170.35</v>
      </c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7"/>
      <c r="Z74" s="177"/>
      <c r="AA74" s="177"/>
      <c r="AB74" s="177"/>
      <c r="AC74" s="177"/>
      <c r="AD74" s="177"/>
      <c r="AE74" s="177"/>
      <c r="AF74" s="177"/>
      <c r="AG74" s="177"/>
      <c r="AH74" s="177"/>
      <c r="AI74" s="177"/>
      <c r="AJ74" s="177"/>
      <c r="AK74" s="177"/>
      <c r="AL74" s="177"/>
      <c r="AM74" s="177"/>
      <c r="AN74" s="177"/>
      <c r="AO74" s="177"/>
      <c r="AP74" s="177"/>
      <c r="AQ74" s="177"/>
      <c r="AR74" s="177"/>
      <c r="AS74" s="177"/>
      <c r="AT74" s="177"/>
      <c r="AU74" s="177"/>
      <c r="AV74" s="177"/>
      <c r="AW74" s="177"/>
      <c r="AX74" s="177"/>
      <c r="AY74" s="177"/>
      <c r="AZ74" s="177"/>
      <c r="BA74" s="177"/>
      <c r="BB74" s="177"/>
      <c r="BC74" s="177"/>
      <c r="BD74" s="177"/>
      <c r="BE74" s="177"/>
      <c r="BF74" s="177"/>
      <c r="BG74" s="177"/>
      <c r="BH74" s="177"/>
      <c r="BI74" s="177"/>
      <c r="BJ74" s="177"/>
      <c r="BK74" s="177"/>
      <c r="BL74" s="177"/>
      <c r="BM74" s="177"/>
      <c r="BN74" s="177"/>
      <c r="BO74" s="177"/>
      <c r="BP74" s="177"/>
      <c r="BQ74" s="177"/>
      <c r="BR74" s="177"/>
      <c r="BS74" s="177"/>
      <c r="BT74" s="177"/>
      <c r="BU74" s="177"/>
      <c r="BV74" s="177"/>
      <c r="BW74" s="177"/>
      <c r="BX74" s="177"/>
      <c r="BY74" s="177"/>
      <c r="BZ74" s="177"/>
      <c r="CA74" s="177"/>
      <c r="CB74" s="177"/>
      <c r="CC74" s="177"/>
      <c r="CD74" s="177"/>
      <c r="CE74" s="177"/>
      <c r="CF74" s="177"/>
      <c r="CG74" s="177"/>
      <c r="CH74" s="177"/>
      <c r="CI74" s="177"/>
      <c r="CJ74" s="177"/>
      <c r="CK74" s="177"/>
      <c r="CL74" s="177"/>
      <c r="CM74" s="177"/>
      <c r="CN74" s="177"/>
    </row>
    <row r="75" spans="1:92" s="188" customFormat="1">
      <c r="A75" s="182" t="s">
        <v>245</v>
      </c>
      <c r="B75" s="183" t="s">
        <v>112</v>
      </c>
      <c r="C75" s="184" t="s">
        <v>113</v>
      </c>
      <c r="D75" s="183" t="s">
        <v>276</v>
      </c>
      <c r="E75" s="190" t="s">
        <v>142</v>
      </c>
      <c r="F75" s="186">
        <v>1</v>
      </c>
      <c r="G75" s="186">
        <v>12.44</v>
      </c>
      <c r="H75" s="186">
        <v>448.22</v>
      </c>
      <c r="I75" s="186">
        <f t="shared" si="24"/>
        <v>460.66</v>
      </c>
      <c r="J75" s="191">
        <f t="shared" si="25"/>
        <v>460.66</v>
      </c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/>
      <c r="V75" s="177"/>
      <c r="W75" s="177"/>
      <c r="X75" s="177"/>
      <c r="Y75" s="177"/>
      <c r="Z75" s="177"/>
      <c r="AA75" s="177"/>
      <c r="AB75" s="177"/>
      <c r="AC75" s="177"/>
      <c r="AD75" s="177"/>
      <c r="AE75" s="177"/>
      <c r="AF75" s="177"/>
      <c r="AG75" s="177"/>
      <c r="AH75" s="177"/>
      <c r="AI75" s="177"/>
      <c r="AJ75" s="177"/>
      <c r="AK75" s="177"/>
      <c r="AL75" s="177"/>
      <c r="AM75" s="177"/>
      <c r="AN75" s="177"/>
      <c r="AO75" s="177"/>
      <c r="AP75" s="177"/>
      <c r="AQ75" s="177"/>
      <c r="AR75" s="177"/>
      <c r="AS75" s="177"/>
      <c r="AT75" s="177"/>
      <c r="AU75" s="177"/>
      <c r="AV75" s="177"/>
      <c r="AW75" s="177"/>
      <c r="AX75" s="177"/>
      <c r="AY75" s="177"/>
      <c r="AZ75" s="177"/>
      <c r="BA75" s="177"/>
      <c r="BB75" s="177"/>
      <c r="BC75" s="177"/>
      <c r="BD75" s="177"/>
      <c r="BE75" s="177"/>
      <c r="BF75" s="177"/>
      <c r="BG75" s="177"/>
      <c r="BH75" s="177"/>
      <c r="BI75" s="177"/>
      <c r="BJ75" s="177"/>
      <c r="BK75" s="177"/>
      <c r="BL75" s="177"/>
      <c r="BM75" s="177"/>
      <c r="BN75" s="177"/>
      <c r="BO75" s="177"/>
      <c r="BP75" s="177"/>
      <c r="BQ75" s="177"/>
      <c r="BR75" s="177"/>
      <c r="BS75" s="177"/>
      <c r="BT75" s="177"/>
      <c r="BU75" s="177"/>
      <c r="BV75" s="177"/>
      <c r="BW75" s="177"/>
      <c r="BX75" s="177"/>
      <c r="BY75" s="177"/>
      <c r="BZ75" s="177"/>
      <c r="CA75" s="177"/>
      <c r="CB75" s="177"/>
      <c r="CC75" s="177"/>
      <c r="CD75" s="177"/>
      <c r="CE75" s="177"/>
      <c r="CF75" s="177"/>
      <c r="CG75" s="177"/>
      <c r="CH75" s="177"/>
      <c r="CI75" s="177"/>
      <c r="CJ75" s="177"/>
      <c r="CK75" s="177"/>
      <c r="CL75" s="177"/>
      <c r="CM75" s="177"/>
      <c r="CN75" s="177"/>
    </row>
    <row r="76" spans="1:92" s="188" customFormat="1">
      <c r="A76" s="201" t="s">
        <v>246</v>
      </c>
      <c r="B76" s="202" t="s">
        <v>114</v>
      </c>
      <c r="C76" s="203" t="s">
        <v>115</v>
      </c>
      <c r="D76" s="183" t="s">
        <v>276</v>
      </c>
      <c r="E76" s="204" t="s">
        <v>138</v>
      </c>
      <c r="F76" s="205">
        <v>0.36</v>
      </c>
      <c r="G76" s="205">
        <v>109.96</v>
      </c>
      <c r="H76" s="206">
        <v>4149.16</v>
      </c>
      <c r="I76" s="206">
        <f t="shared" si="24"/>
        <v>4259.12</v>
      </c>
      <c r="J76" s="207">
        <f t="shared" si="25"/>
        <v>1533.2831999999999</v>
      </c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  <c r="AF76" s="177"/>
      <c r="AG76" s="177"/>
      <c r="AH76" s="177"/>
      <c r="AI76" s="177"/>
      <c r="AJ76" s="177"/>
      <c r="AK76" s="177"/>
      <c r="AL76" s="177"/>
      <c r="AM76" s="177"/>
      <c r="AN76" s="177"/>
      <c r="AO76" s="177"/>
      <c r="AP76" s="177"/>
      <c r="AQ76" s="177"/>
      <c r="AR76" s="177"/>
      <c r="AS76" s="177"/>
      <c r="AT76" s="177"/>
      <c r="AU76" s="177"/>
      <c r="AV76" s="177"/>
      <c r="AW76" s="177"/>
      <c r="AX76" s="177"/>
      <c r="AY76" s="177"/>
      <c r="AZ76" s="177"/>
      <c r="BA76" s="177"/>
      <c r="BB76" s="177"/>
      <c r="BC76" s="177"/>
      <c r="BD76" s="177"/>
      <c r="BE76" s="177"/>
      <c r="BF76" s="177"/>
      <c r="BG76" s="177"/>
      <c r="BH76" s="177"/>
      <c r="BI76" s="177"/>
      <c r="BJ76" s="177"/>
      <c r="BK76" s="177"/>
      <c r="BL76" s="177"/>
      <c r="BM76" s="177"/>
      <c r="BN76" s="177"/>
      <c r="BO76" s="177"/>
      <c r="BP76" s="177"/>
      <c r="BQ76" s="177"/>
      <c r="BR76" s="177"/>
      <c r="BS76" s="177"/>
      <c r="BT76" s="177"/>
      <c r="BU76" s="177"/>
      <c r="BV76" s="177"/>
      <c r="BW76" s="177"/>
      <c r="BX76" s="177"/>
      <c r="BY76" s="177"/>
      <c r="BZ76" s="177"/>
      <c r="CA76" s="177"/>
      <c r="CB76" s="177"/>
      <c r="CC76" s="177"/>
      <c r="CD76" s="177"/>
      <c r="CE76" s="177"/>
      <c r="CF76" s="177"/>
      <c r="CG76" s="177"/>
      <c r="CH76" s="177"/>
      <c r="CI76" s="177"/>
      <c r="CJ76" s="177"/>
      <c r="CK76" s="177"/>
      <c r="CL76" s="177"/>
      <c r="CM76" s="177"/>
      <c r="CN76" s="177"/>
    </row>
    <row r="77" spans="1:92">
      <c r="A77" s="151" t="s">
        <v>223</v>
      </c>
      <c r="B77" s="267" t="s">
        <v>226</v>
      </c>
      <c r="C77" s="259"/>
      <c r="D77" s="259"/>
      <c r="E77" s="259"/>
      <c r="F77" s="259"/>
      <c r="G77" s="259"/>
      <c r="H77" s="259"/>
      <c r="I77" s="260"/>
      <c r="J77" s="174">
        <f>SUM(J78:J80)</f>
        <v>1042.32</v>
      </c>
    </row>
    <row r="78" spans="1:92" s="188" customFormat="1">
      <c r="A78" s="208" t="s">
        <v>224</v>
      </c>
      <c r="B78" s="183" t="s">
        <v>67</v>
      </c>
      <c r="C78" s="184" t="s">
        <v>68</v>
      </c>
      <c r="D78" s="183" t="s">
        <v>276</v>
      </c>
      <c r="E78" s="190" t="s">
        <v>142</v>
      </c>
      <c r="F78" s="186">
        <v>2</v>
      </c>
      <c r="G78" s="186">
        <v>12.44</v>
      </c>
      <c r="H78" s="186">
        <v>63.66</v>
      </c>
      <c r="I78" s="186">
        <f>H78+G78</f>
        <v>76.099999999999994</v>
      </c>
      <c r="J78" s="191">
        <f>I78*F78</f>
        <v>152.19999999999999</v>
      </c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  <c r="AC78" s="177"/>
      <c r="AD78" s="177"/>
      <c r="AE78" s="177"/>
      <c r="AF78" s="177"/>
      <c r="AG78" s="177"/>
      <c r="AH78" s="177"/>
      <c r="AI78" s="177"/>
      <c r="AJ78" s="177"/>
      <c r="AK78" s="177"/>
      <c r="AL78" s="177"/>
      <c r="AM78" s="177"/>
      <c r="AN78" s="177"/>
      <c r="AO78" s="177"/>
      <c r="AP78" s="177"/>
      <c r="AQ78" s="177"/>
      <c r="AR78" s="177"/>
      <c r="AS78" s="177"/>
      <c r="AT78" s="177"/>
      <c r="AU78" s="177"/>
      <c r="AV78" s="177"/>
      <c r="AW78" s="177"/>
      <c r="AX78" s="177"/>
      <c r="AY78" s="177"/>
      <c r="AZ78" s="177"/>
      <c r="BA78" s="177"/>
      <c r="BB78" s="177"/>
      <c r="BC78" s="177"/>
      <c r="BD78" s="177"/>
      <c r="BE78" s="177"/>
      <c r="BF78" s="177"/>
      <c r="BG78" s="177"/>
      <c r="BH78" s="177"/>
      <c r="BI78" s="177"/>
      <c r="BJ78" s="177"/>
      <c r="BK78" s="177"/>
      <c r="BL78" s="177"/>
      <c r="BM78" s="177"/>
      <c r="BN78" s="177"/>
      <c r="BO78" s="177"/>
      <c r="BP78" s="177"/>
      <c r="BQ78" s="177"/>
      <c r="BR78" s="177"/>
      <c r="BS78" s="177"/>
      <c r="BT78" s="177"/>
      <c r="BU78" s="177"/>
      <c r="BV78" s="177"/>
      <c r="BW78" s="177"/>
      <c r="BX78" s="177"/>
      <c r="BY78" s="177"/>
      <c r="BZ78" s="177"/>
      <c r="CA78" s="177"/>
      <c r="CB78" s="177"/>
      <c r="CC78" s="177"/>
      <c r="CD78" s="177"/>
      <c r="CE78" s="177"/>
      <c r="CF78" s="177"/>
      <c r="CG78" s="177"/>
      <c r="CH78" s="177"/>
      <c r="CI78" s="177"/>
      <c r="CJ78" s="177"/>
      <c r="CK78" s="177"/>
      <c r="CL78" s="177"/>
      <c r="CM78" s="177"/>
      <c r="CN78" s="177"/>
    </row>
    <row r="79" spans="1:92" s="188" customFormat="1">
      <c r="A79" s="208" t="s">
        <v>225</v>
      </c>
      <c r="B79" s="209" t="s">
        <v>353</v>
      </c>
      <c r="C79" s="210" t="s">
        <v>251</v>
      </c>
      <c r="D79" s="183" t="s">
        <v>276</v>
      </c>
      <c r="E79" s="211" t="s">
        <v>142</v>
      </c>
      <c r="F79" s="212">
        <v>1</v>
      </c>
      <c r="G79" s="212">
        <v>13.21</v>
      </c>
      <c r="H79" s="212">
        <v>717.89</v>
      </c>
      <c r="I79" s="206">
        <f t="shared" ref="I79" si="26">H79+G79</f>
        <v>731.1</v>
      </c>
      <c r="J79" s="207">
        <f t="shared" si="25"/>
        <v>731.1</v>
      </c>
      <c r="K79" s="177"/>
      <c r="L79" s="177"/>
      <c r="M79" s="177"/>
      <c r="N79" s="177"/>
      <c r="O79" s="177"/>
      <c r="P79" s="177"/>
      <c r="Q79" s="177"/>
      <c r="R79" s="177"/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77"/>
      <c r="AD79" s="177"/>
      <c r="AE79" s="177"/>
      <c r="AF79" s="177"/>
      <c r="AG79" s="177"/>
      <c r="AH79" s="177"/>
      <c r="AI79" s="177"/>
      <c r="AJ79" s="177"/>
      <c r="AK79" s="177"/>
      <c r="AL79" s="177"/>
      <c r="AM79" s="177"/>
      <c r="AN79" s="177"/>
      <c r="AO79" s="177"/>
      <c r="AP79" s="177"/>
      <c r="AQ79" s="177"/>
      <c r="AR79" s="177"/>
      <c r="AS79" s="177"/>
      <c r="AT79" s="177"/>
      <c r="AU79" s="177"/>
      <c r="AV79" s="177"/>
      <c r="AW79" s="177"/>
      <c r="AX79" s="177"/>
      <c r="AY79" s="177"/>
      <c r="AZ79" s="177"/>
      <c r="BA79" s="177"/>
      <c r="BB79" s="177"/>
      <c r="BC79" s="177"/>
      <c r="BD79" s="177"/>
      <c r="BE79" s="177"/>
      <c r="BF79" s="177"/>
      <c r="BG79" s="177"/>
      <c r="BH79" s="177"/>
      <c r="BI79" s="177"/>
      <c r="BJ79" s="177"/>
      <c r="BK79" s="177"/>
      <c r="BL79" s="177"/>
      <c r="BM79" s="177"/>
      <c r="BN79" s="177"/>
      <c r="BO79" s="177"/>
      <c r="BP79" s="177"/>
      <c r="BQ79" s="177"/>
      <c r="BR79" s="177"/>
      <c r="BS79" s="177"/>
      <c r="BT79" s="177"/>
      <c r="BU79" s="177"/>
      <c r="BV79" s="177"/>
      <c r="BW79" s="177"/>
      <c r="BX79" s="177"/>
      <c r="BY79" s="177"/>
      <c r="BZ79" s="177"/>
      <c r="CA79" s="177"/>
      <c r="CB79" s="177"/>
      <c r="CC79" s="177"/>
      <c r="CD79" s="177"/>
      <c r="CE79" s="177"/>
      <c r="CF79" s="177"/>
      <c r="CG79" s="177"/>
      <c r="CH79" s="177"/>
      <c r="CI79" s="177"/>
      <c r="CJ79" s="177"/>
      <c r="CK79" s="177"/>
      <c r="CL79" s="177"/>
      <c r="CM79" s="177"/>
      <c r="CN79" s="177"/>
    </row>
    <row r="80" spans="1:92" s="188" customFormat="1">
      <c r="A80" s="208" t="s">
        <v>247</v>
      </c>
      <c r="B80" s="209" t="s">
        <v>354</v>
      </c>
      <c r="C80" s="210" t="s">
        <v>222</v>
      </c>
      <c r="D80" s="183" t="s">
        <v>276</v>
      </c>
      <c r="E80" s="211" t="s">
        <v>142</v>
      </c>
      <c r="F80" s="212">
        <v>2</v>
      </c>
      <c r="G80" s="212">
        <v>12.44</v>
      </c>
      <c r="H80" s="212">
        <v>67.069999999999993</v>
      </c>
      <c r="I80" s="213">
        <f t="shared" si="24"/>
        <v>79.509999999999991</v>
      </c>
      <c r="J80" s="214">
        <f t="shared" si="25"/>
        <v>159.01999999999998</v>
      </c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  <c r="Y80" s="177"/>
      <c r="Z80" s="177"/>
      <c r="AA80" s="177"/>
      <c r="AB80" s="177"/>
      <c r="AC80" s="177"/>
      <c r="AD80" s="177"/>
      <c r="AE80" s="177"/>
      <c r="AF80" s="177"/>
      <c r="AG80" s="177"/>
      <c r="AH80" s="177"/>
      <c r="AI80" s="177"/>
      <c r="AJ80" s="177"/>
      <c r="AK80" s="177"/>
      <c r="AL80" s="177"/>
      <c r="AM80" s="177"/>
      <c r="AN80" s="177"/>
      <c r="AO80" s="177"/>
      <c r="AP80" s="177"/>
      <c r="AQ80" s="177"/>
      <c r="AR80" s="177"/>
      <c r="AS80" s="177"/>
      <c r="AT80" s="177"/>
      <c r="AU80" s="177"/>
      <c r="AV80" s="177"/>
      <c r="AW80" s="177"/>
      <c r="AX80" s="177"/>
      <c r="AY80" s="177"/>
      <c r="AZ80" s="177"/>
      <c r="BA80" s="177"/>
      <c r="BB80" s="177"/>
      <c r="BC80" s="177"/>
      <c r="BD80" s="177"/>
      <c r="BE80" s="177"/>
      <c r="BF80" s="177"/>
      <c r="BG80" s="177"/>
      <c r="BH80" s="177"/>
      <c r="BI80" s="177"/>
      <c r="BJ80" s="177"/>
      <c r="BK80" s="177"/>
      <c r="BL80" s="177"/>
      <c r="BM80" s="177"/>
      <c r="BN80" s="177"/>
      <c r="BO80" s="177"/>
      <c r="BP80" s="177"/>
      <c r="BQ80" s="177"/>
      <c r="BR80" s="177"/>
      <c r="BS80" s="177"/>
      <c r="BT80" s="177"/>
      <c r="BU80" s="177"/>
      <c r="BV80" s="177"/>
      <c r="BW80" s="177"/>
      <c r="BX80" s="177"/>
      <c r="BY80" s="177"/>
      <c r="BZ80" s="177"/>
      <c r="CA80" s="177"/>
      <c r="CB80" s="177"/>
      <c r="CC80" s="177"/>
      <c r="CD80" s="177"/>
      <c r="CE80" s="177"/>
      <c r="CF80" s="177"/>
      <c r="CG80" s="177"/>
      <c r="CH80" s="177"/>
      <c r="CI80" s="177"/>
      <c r="CJ80" s="177"/>
      <c r="CK80" s="177"/>
      <c r="CL80" s="177"/>
      <c r="CM80" s="177"/>
      <c r="CN80" s="177"/>
    </row>
    <row r="81" spans="1:92">
      <c r="A81" s="148">
        <v>7</v>
      </c>
      <c r="B81" s="264" t="s">
        <v>116</v>
      </c>
      <c r="C81" s="265"/>
      <c r="D81" s="265"/>
      <c r="E81" s="265"/>
      <c r="F81" s="265"/>
      <c r="G81" s="265"/>
      <c r="H81" s="265"/>
      <c r="I81" s="266"/>
      <c r="J81" s="173">
        <f>SUM(J82)</f>
        <v>18994.149399999998</v>
      </c>
    </row>
    <row r="82" spans="1:92">
      <c r="A82" s="149" t="s">
        <v>117</v>
      </c>
      <c r="B82" s="258" t="s">
        <v>227</v>
      </c>
      <c r="C82" s="259"/>
      <c r="D82" s="259"/>
      <c r="E82" s="259"/>
      <c r="F82" s="259"/>
      <c r="G82" s="259"/>
      <c r="H82" s="259"/>
      <c r="I82" s="260"/>
      <c r="J82" s="174">
        <f>SUM(J83:J94)</f>
        <v>18994.149399999998</v>
      </c>
    </row>
    <row r="83" spans="1:92" s="188" customFormat="1">
      <c r="A83" s="182" t="s">
        <v>118</v>
      </c>
      <c r="B83" s="183" t="s">
        <v>252</v>
      </c>
      <c r="C83" s="184" t="s">
        <v>253</v>
      </c>
      <c r="D83" s="183" t="s">
        <v>276</v>
      </c>
      <c r="E83" s="190" t="s">
        <v>144</v>
      </c>
      <c r="F83" s="186">
        <v>1</v>
      </c>
      <c r="G83" s="186">
        <v>92.08</v>
      </c>
      <c r="H83" s="200">
        <v>9818.16</v>
      </c>
      <c r="I83" s="200">
        <f t="shared" ref="I83:I94" si="27">H83+G83</f>
        <v>9910.24</v>
      </c>
      <c r="J83" s="187">
        <f t="shared" ref="J83:J94" si="28">I83*F83</f>
        <v>9910.24</v>
      </c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  <c r="AF83" s="177"/>
      <c r="AG83" s="177"/>
      <c r="AH83" s="177"/>
      <c r="AI83" s="177"/>
      <c r="AJ83" s="177"/>
      <c r="AK83" s="177"/>
      <c r="AL83" s="177"/>
      <c r="AM83" s="177"/>
      <c r="AN83" s="177"/>
      <c r="AO83" s="177"/>
      <c r="AP83" s="177"/>
      <c r="AQ83" s="177"/>
      <c r="AR83" s="177"/>
      <c r="AS83" s="177"/>
      <c r="AT83" s="177"/>
      <c r="AU83" s="177"/>
      <c r="AV83" s="177"/>
      <c r="AW83" s="177"/>
      <c r="AX83" s="177"/>
      <c r="AY83" s="177"/>
      <c r="AZ83" s="177"/>
      <c r="BA83" s="177"/>
      <c r="BB83" s="177"/>
      <c r="BC83" s="177"/>
      <c r="BD83" s="177"/>
      <c r="BE83" s="177"/>
      <c r="BF83" s="177"/>
      <c r="BG83" s="177"/>
      <c r="BH83" s="177"/>
      <c r="BI83" s="177"/>
      <c r="BJ83" s="177"/>
      <c r="BK83" s="177"/>
      <c r="BL83" s="177"/>
      <c r="BM83" s="177"/>
      <c r="BN83" s="177"/>
      <c r="BO83" s="177"/>
      <c r="BP83" s="177"/>
      <c r="BQ83" s="177"/>
      <c r="BR83" s="177"/>
      <c r="BS83" s="177"/>
      <c r="BT83" s="177"/>
      <c r="BU83" s="177"/>
      <c r="BV83" s="177"/>
      <c r="BW83" s="177"/>
      <c r="BX83" s="177"/>
      <c r="BY83" s="177"/>
      <c r="BZ83" s="177"/>
      <c r="CA83" s="177"/>
      <c r="CB83" s="177"/>
      <c r="CC83" s="177"/>
      <c r="CD83" s="177"/>
      <c r="CE83" s="177"/>
      <c r="CF83" s="177"/>
      <c r="CG83" s="177"/>
      <c r="CH83" s="177"/>
      <c r="CI83" s="177"/>
      <c r="CJ83" s="177"/>
      <c r="CK83" s="177"/>
      <c r="CL83" s="177"/>
      <c r="CM83" s="177"/>
      <c r="CN83" s="177"/>
    </row>
    <row r="84" spans="1:92" s="188" customFormat="1">
      <c r="A84" s="182" t="s">
        <v>254</v>
      </c>
      <c r="B84" s="183" t="s">
        <v>355</v>
      </c>
      <c r="C84" s="184" t="s">
        <v>255</v>
      </c>
      <c r="D84" s="183" t="s">
        <v>276</v>
      </c>
      <c r="E84" s="190" t="s">
        <v>142</v>
      </c>
      <c r="F84" s="186">
        <v>1</v>
      </c>
      <c r="G84" s="186">
        <v>12.44</v>
      </c>
      <c r="H84" s="186">
        <v>85.65</v>
      </c>
      <c r="I84" s="186">
        <f t="shared" si="27"/>
        <v>98.09</v>
      </c>
      <c r="J84" s="191">
        <f t="shared" si="28"/>
        <v>98.09</v>
      </c>
      <c r="K84" s="177"/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77"/>
      <c r="AG84" s="177"/>
      <c r="AH84" s="177"/>
      <c r="AI84" s="177"/>
      <c r="AJ84" s="177"/>
      <c r="AK84" s="177"/>
      <c r="AL84" s="177"/>
      <c r="AM84" s="177"/>
      <c r="AN84" s="177"/>
      <c r="AO84" s="177"/>
      <c r="AP84" s="177"/>
      <c r="AQ84" s="177"/>
      <c r="AR84" s="177"/>
      <c r="AS84" s="177"/>
      <c r="AT84" s="177"/>
      <c r="AU84" s="177"/>
      <c r="AV84" s="177"/>
      <c r="AW84" s="177"/>
      <c r="AX84" s="177"/>
      <c r="AY84" s="177"/>
      <c r="AZ84" s="177"/>
      <c r="BA84" s="177"/>
      <c r="BB84" s="177"/>
      <c r="BC84" s="177"/>
      <c r="BD84" s="177"/>
      <c r="BE84" s="177"/>
      <c r="BF84" s="177"/>
      <c r="BG84" s="177"/>
      <c r="BH84" s="177"/>
      <c r="BI84" s="177"/>
      <c r="BJ84" s="177"/>
      <c r="BK84" s="177"/>
      <c r="BL84" s="177"/>
      <c r="BM84" s="177"/>
      <c r="BN84" s="177"/>
      <c r="BO84" s="177"/>
      <c r="BP84" s="177"/>
      <c r="BQ84" s="177"/>
      <c r="BR84" s="177"/>
      <c r="BS84" s="177"/>
      <c r="BT84" s="177"/>
      <c r="BU84" s="177"/>
      <c r="BV84" s="177"/>
      <c r="BW84" s="177"/>
      <c r="BX84" s="177"/>
      <c r="BY84" s="177"/>
      <c r="BZ84" s="177"/>
      <c r="CA84" s="177"/>
      <c r="CB84" s="177"/>
      <c r="CC84" s="177"/>
      <c r="CD84" s="177"/>
      <c r="CE84" s="177"/>
      <c r="CF84" s="177"/>
      <c r="CG84" s="177"/>
      <c r="CH84" s="177"/>
      <c r="CI84" s="177"/>
      <c r="CJ84" s="177"/>
      <c r="CK84" s="177"/>
      <c r="CL84" s="177"/>
      <c r="CM84" s="177"/>
      <c r="CN84" s="177"/>
    </row>
    <row r="85" spans="1:92" s="188" customFormat="1">
      <c r="A85" s="182" t="s">
        <v>256</v>
      </c>
      <c r="B85" s="183" t="s">
        <v>257</v>
      </c>
      <c r="C85" s="184" t="s">
        <v>258</v>
      </c>
      <c r="D85" s="183" t="s">
        <v>276</v>
      </c>
      <c r="E85" s="190" t="s">
        <v>142</v>
      </c>
      <c r="F85" s="186">
        <v>1</v>
      </c>
      <c r="G85" s="186">
        <v>510.3</v>
      </c>
      <c r="H85" s="186">
        <v>815.09</v>
      </c>
      <c r="I85" s="200">
        <f t="shared" si="27"/>
        <v>1325.39</v>
      </c>
      <c r="J85" s="187">
        <f t="shared" si="28"/>
        <v>1325.39</v>
      </c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77"/>
      <c r="AH85" s="177"/>
      <c r="AI85" s="177"/>
      <c r="AJ85" s="177"/>
      <c r="AK85" s="177"/>
      <c r="AL85" s="177"/>
      <c r="AM85" s="177"/>
      <c r="AN85" s="177"/>
      <c r="AO85" s="177"/>
      <c r="AP85" s="177"/>
      <c r="AQ85" s="177"/>
      <c r="AR85" s="177"/>
      <c r="AS85" s="177"/>
      <c r="AT85" s="177"/>
      <c r="AU85" s="177"/>
      <c r="AV85" s="177"/>
      <c r="AW85" s="177"/>
      <c r="AX85" s="177"/>
      <c r="AY85" s="177"/>
      <c r="AZ85" s="177"/>
      <c r="BA85" s="177"/>
      <c r="BB85" s="177"/>
      <c r="BC85" s="177"/>
      <c r="BD85" s="177"/>
      <c r="BE85" s="177"/>
      <c r="BF85" s="177"/>
      <c r="BG85" s="177"/>
      <c r="BH85" s="177"/>
      <c r="BI85" s="177"/>
      <c r="BJ85" s="177"/>
      <c r="BK85" s="177"/>
      <c r="BL85" s="177"/>
      <c r="BM85" s="177"/>
      <c r="BN85" s="177"/>
      <c r="BO85" s="177"/>
      <c r="BP85" s="177"/>
      <c r="BQ85" s="177"/>
      <c r="BR85" s="177"/>
      <c r="BS85" s="177"/>
      <c r="BT85" s="177"/>
      <c r="BU85" s="177"/>
      <c r="BV85" s="177"/>
      <c r="BW85" s="177"/>
      <c r="BX85" s="177"/>
      <c r="BY85" s="177"/>
      <c r="BZ85" s="177"/>
      <c r="CA85" s="177"/>
      <c r="CB85" s="177"/>
      <c r="CC85" s="177"/>
      <c r="CD85" s="177"/>
      <c r="CE85" s="177"/>
      <c r="CF85" s="177"/>
      <c r="CG85" s="177"/>
      <c r="CH85" s="177"/>
      <c r="CI85" s="177"/>
      <c r="CJ85" s="177"/>
      <c r="CK85" s="177"/>
      <c r="CL85" s="177"/>
      <c r="CM85" s="177"/>
      <c r="CN85" s="177"/>
    </row>
    <row r="86" spans="1:92" s="188" customFormat="1">
      <c r="A86" s="182" t="s">
        <v>259</v>
      </c>
      <c r="B86" s="183" t="s">
        <v>260</v>
      </c>
      <c r="C86" s="184" t="s">
        <v>261</v>
      </c>
      <c r="D86" s="183" t="s">
        <v>276</v>
      </c>
      <c r="E86" s="190" t="s">
        <v>140</v>
      </c>
      <c r="F86" s="186">
        <v>12</v>
      </c>
      <c r="G86" s="186">
        <v>45.62</v>
      </c>
      <c r="H86" s="186">
        <v>48.87</v>
      </c>
      <c r="I86" s="186">
        <f t="shared" si="27"/>
        <v>94.49</v>
      </c>
      <c r="J86" s="191">
        <f t="shared" si="28"/>
        <v>1133.8799999999999</v>
      </c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7"/>
      <c r="Z86" s="177"/>
      <c r="AA86" s="177"/>
      <c r="AB86" s="177"/>
      <c r="AC86" s="177"/>
      <c r="AD86" s="177"/>
      <c r="AE86" s="177"/>
      <c r="AF86" s="177"/>
      <c r="AG86" s="177"/>
      <c r="AH86" s="177"/>
      <c r="AI86" s="177"/>
      <c r="AJ86" s="177"/>
      <c r="AK86" s="177"/>
      <c r="AL86" s="177"/>
      <c r="AM86" s="177"/>
      <c r="AN86" s="177"/>
      <c r="AO86" s="177"/>
      <c r="AP86" s="177"/>
      <c r="AQ86" s="177"/>
      <c r="AR86" s="177"/>
      <c r="AS86" s="177"/>
      <c r="AT86" s="177"/>
      <c r="AU86" s="177"/>
      <c r="AV86" s="177"/>
      <c r="AW86" s="177"/>
      <c r="AX86" s="177"/>
      <c r="AY86" s="177"/>
      <c r="AZ86" s="177"/>
      <c r="BA86" s="177"/>
      <c r="BB86" s="177"/>
      <c r="BC86" s="177"/>
      <c r="BD86" s="177"/>
      <c r="BE86" s="177"/>
      <c r="BF86" s="177"/>
      <c r="BG86" s="177"/>
      <c r="BH86" s="177"/>
      <c r="BI86" s="177"/>
      <c r="BJ86" s="177"/>
      <c r="BK86" s="177"/>
      <c r="BL86" s="177"/>
      <c r="BM86" s="177"/>
      <c r="BN86" s="177"/>
      <c r="BO86" s="177"/>
      <c r="BP86" s="177"/>
      <c r="BQ86" s="177"/>
      <c r="BR86" s="177"/>
      <c r="BS86" s="177"/>
      <c r="BT86" s="177"/>
      <c r="BU86" s="177"/>
      <c r="BV86" s="177"/>
      <c r="BW86" s="177"/>
      <c r="BX86" s="177"/>
      <c r="BY86" s="177"/>
      <c r="BZ86" s="177"/>
      <c r="CA86" s="177"/>
      <c r="CB86" s="177"/>
      <c r="CC86" s="177"/>
      <c r="CD86" s="177"/>
      <c r="CE86" s="177"/>
      <c r="CF86" s="177"/>
      <c r="CG86" s="177"/>
      <c r="CH86" s="177"/>
      <c r="CI86" s="177"/>
      <c r="CJ86" s="177"/>
      <c r="CK86" s="177"/>
      <c r="CL86" s="177"/>
      <c r="CM86" s="177"/>
      <c r="CN86" s="177"/>
    </row>
    <row r="87" spans="1:92" s="188" customFormat="1">
      <c r="A87" s="182" t="s">
        <v>262</v>
      </c>
      <c r="B87" s="183" t="s">
        <v>21</v>
      </c>
      <c r="C87" s="184" t="s">
        <v>22</v>
      </c>
      <c r="D87" s="183" t="s">
        <v>276</v>
      </c>
      <c r="E87" s="190" t="s">
        <v>139</v>
      </c>
      <c r="F87" s="186">
        <v>1.8</v>
      </c>
      <c r="G87" s="186">
        <v>50.61</v>
      </c>
      <c r="H87" s="186">
        <v>0</v>
      </c>
      <c r="I87" s="186">
        <f>H87+G87</f>
        <v>50.61</v>
      </c>
      <c r="J87" s="191">
        <f>I87*F87</f>
        <v>91.097999999999999</v>
      </c>
      <c r="K87" s="177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177"/>
      <c r="AF87" s="177"/>
      <c r="AG87" s="177"/>
      <c r="AH87" s="177"/>
      <c r="AI87" s="177"/>
      <c r="AJ87" s="177"/>
      <c r="AK87" s="177"/>
      <c r="AL87" s="177"/>
      <c r="AM87" s="177"/>
      <c r="AN87" s="177"/>
      <c r="AO87" s="177"/>
      <c r="AP87" s="177"/>
      <c r="AQ87" s="177"/>
      <c r="AR87" s="177"/>
      <c r="AS87" s="177"/>
      <c r="AT87" s="177"/>
      <c r="AU87" s="177"/>
      <c r="AV87" s="177"/>
      <c r="AW87" s="177"/>
      <c r="AX87" s="177"/>
      <c r="AY87" s="177"/>
      <c r="AZ87" s="177"/>
      <c r="BA87" s="177"/>
      <c r="BB87" s="177"/>
      <c r="BC87" s="177"/>
      <c r="BD87" s="177"/>
      <c r="BE87" s="177"/>
      <c r="BF87" s="177"/>
      <c r="BG87" s="177"/>
      <c r="BH87" s="177"/>
      <c r="BI87" s="177"/>
      <c r="BJ87" s="177"/>
      <c r="BK87" s="177"/>
      <c r="BL87" s="177"/>
      <c r="BM87" s="177"/>
      <c r="BN87" s="177"/>
      <c r="BO87" s="177"/>
      <c r="BP87" s="177"/>
      <c r="BQ87" s="177"/>
      <c r="BR87" s="177"/>
      <c r="BS87" s="177"/>
      <c r="BT87" s="177"/>
      <c r="BU87" s="177"/>
      <c r="BV87" s="177"/>
      <c r="BW87" s="177"/>
      <c r="BX87" s="177"/>
      <c r="BY87" s="177"/>
      <c r="BZ87" s="177"/>
      <c r="CA87" s="177"/>
      <c r="CB87" s="177"/>
      <c r="CC87" s="177"/>
      <c r="CD87" s="177"/>
      <c r="CE87" s="177"/>
      <c r="CF87" s="177"/>
      <c r="CG87" s="177"/>
      <c r="CH87" s="177"/>
      <c r="CI87" s="177"/>
      <c r="CJ87" s="177"/>
      <c r="CK87" s="177"/>
      <c r="CL87" s="177"/>
      <c r="CM87" s="177"/>
      <c r="CN87" s="177"/>
    </row>
    <row r="88" spans="1:92" s="188" customFormat="1">
      <c r="A88" s="182" t="s">
        <v>263</v>
      </c>
      <c r="B88" s="183">
        <v>10606</v>
      </c>
      <c r="C88" s="196" t="s">
        <v>380</v>
      </c>
      <c r="D88" s="183" t="s">
        <v>54</v>
      </c>
      <c r="E88" s="190" t="s">
        <v>264</v>
      </c>
      <c r="F88" s="186">
        <v>0.45</v>
      </c>
      <c r="G88" s="186">
        <v>155.44</v>
      </c>
      <c r="H88" s="186">
        <v>364.11</v>
      </c>
      <c r="I88" s="186">
        <f t="shared" si="27"/>
        <v>519.54999999999995</v>
      </c>
      <c r="J88" s="191">
        <f t="shared" si="28"/>
        <v>233.79749999999999</v>
      </c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177"/>
      <c r="Z88" s="177"/>
      <c r="AA88" s="177"/>
      <c r="AB88" s="177"/>
      <c r="AC88" s="177"/>
      <c r="AD88" s="177"/>
      <c r="AE88" s="177"/>
      <c r="AF88" s="177"/>
      <c r="AG88" s="177"/>
      <c r="AH88" s="177"/>
      <c r="AI88" s="177"/>
      <c r="AJ88" s="177"/>
      <c r="AK88" s="177"/>
      <c r="AL88" s="177"/>
      <c r="AM88" s="177"/>
      <c r="AN88" s="177"/>
      <c r="AO88" s="177"/>
      <c r="AP88" s="177"/>
      <c r="AQ88" s="177"/>
      <c r="AR88" s="177"/>
      <c r="AS88" s="177"/>
      <c r="AT88" s="177"/>
      <c r="AU88" s="177"/>
      <c r="AV88" s="177"/>
      <c r="AW88" s="177"/>
      <c r="AX88" s="177"/>
      <c r="AY88" s="177"/>
      <c r="AZ88" s="177"/>
      <c r="BA88" s="177"/>
      <c r="BB88" s="177"/>
      <c r="BC88" s="177"/>
      <c r="BD88" s="177"/>
      <c r="BE88" s="177"/>
      <c r="BF88" s="177"/>
      <c r="BG88" s="177"/>
      <c r="BH88" s="177"/>
      <c r="BI88" s="177"/>
      <c r="BJ88" s="177"/>
      <c r="BK88" s="177"/>
      <c r="BL88" s="177"/>
      <c r="BM88" s="177"/>
      <c r="BN88" s="177"/>
      <c r="BO88" s="177"/>
      <c r="BP88" s="177"/>
      <c r="BQ88" s="177"/>
      <c r="BR88" s="177"/>
      <c r="BS88" s="177"/>
      <c r="BT88" s="177"/>
      <c r="BU88" s="177"/>
      <c r="BV88" s="177"/>
      <c r="BW88" s="177"/>
      <c r="BX88" s="177"/>
      <c r="BY88" s="177"/>
      <c r="BZ88" s="177"/>
      <c r="CA88" s="177"/>
      <c r="CB88" s="177"/>
      <c r="CC88" s="177"/>
      <c r="CD88" s="177"/>
      <c r="CE88" s="177"/>
      <c r="CF88" s="177"/>
      <c r="CG88" s="177"/>
      <c r="CH88" s="177"/>
      <c r="CI88" s="177"/>
      <c r="CJ88" s="177"/>
      <c r="CK88" s="177"/>
      <c r="CL88" s="177"/>
      <c r="CM88" s="177"/>
      <c r="CN88" s="177"/>
    </row>
    <row r="89" spans="1:92" s="188" customFormat="1">
      <c r="A89" s="182" t="s">
        <v>265</v>
      </c>
      <c r="B89" s="183" t="s">
        <v>266</v>
      </c>
      <c r="C89" s="184" t="s">
        <v>267</v>
      </c>
      <c r="D89" s="183" t="s">
        <v>276</v>
      </c>
      <c r="E89" s="190" t="s">
        <v>138</v>
      </c>
      <c r="F89" s="186">
        <v>3.5</v>
      </c>
      <c r="G89" s="186">
        <v>52.36</v>
      </c>
      <c r="H89" s="186">
        <v>130.26</v>
      </c>
      <c r="I89" s="186">
        <f t="shared" si="27"/>
        <v>182.62</v>
      </c>
      <c r="J89" s="191">
        <f t="shared" si="28"/>
        <v>639.17000000000007</v>
      </c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77"/>
      <c r="AG89" s="177"/>
      <c r="AH89" s="177"/>
      <c r="AI89" s="177"/>
      <c r="AJ89" s="177"/>
      <c r="AK89" s="177"/>
      <c r="AL89" s="177"/>
      <c r="AM89" s="177"/>
      <c r="AN89" s="177"/>
      <c r="AO89" s="177"/>
      <c r="AP89" s="177"/>
      <c r="AQ89" s="177"/>
      <c r="AR89" s="177"/>
      <c r="AS89" s="177"/>
      <c r="AT89" s="177"/>
      <c r="AU89" s="177"/>
      <c r="AV89" s="177"/>
      <c r="AW89" s="177"/>
      <c r="AX89" s="177"/>
      <c r="AY89" s="177"/>
      <c r="AZ89" s="177"/>
      <c r="BA89" s="177"/>
      <c r="BB89" s="177"/>
      <c r="BC89" s="177"/>
      <c r="BD89" s="177"/>
      <c r="BE89" s="177"/>
      <c r="BF89" s="177"/>
      <c r="BG89" s="177"/>
      <c r="BH89" s="177"/>
      <c r="BI89" s="177"/>
      <c r="BJ89" s="177"/>
      <c r="BK89" s="177"/>
      <c r="BL89" s="177"/>
      <c r="BM89" s="177"/>
      <c r="BN89" s="177"/>
      <c r="BO89" s="177"/>
      <c r="BP89" s="177"/>
      <c r="BQ89" s="177"/>
      <c r="BR89" s="177"/>
      <c r="BS89" s="177"/>
      <c r="BT89" s="177"/>
      <c r="BU89" s="177"/>
      <c r="BV89" s="177"/>
      <c r="BW89" s="177"/>
      <c r="BX89" s="177"/>
      <c r="BY89" s="177"/>
      <c r="BZ89" s="177"/>
      <c r="CA89" s="177"/>
      <c r="CB89" s="177"/>
      <c r="CC89" s="177"/>
      <c r="CD89" s="177"/>
      <c r="CE89" s="177"/>
      <c r="CF89" s="177"/>
      <c r="CG89" s="177"/>
      <c r="CH89" s="177"/>
      <c r="CI89" s="177"/>
      <c r="CJ89" s="177"/>
      <c r="CK89" s="177"/>
      <c r="CL89" s="177"/>
      <c r="CM89" s="177"/>
      <c r="CN89" s="177"/>
    </row>
    <row r="90" spans="1:92" s="188" customFormat="1">
      <c r="A90" s="182" t="s">
        <v>268</v>
      </c>
      <c r="B90" s="183" t="s">
        <v>48</v>
      </c>
      <c r="C90" s="184" t="s">
        <v>49</v>
      </c>
      <c r="D90" s="183" t="s">
        <v>276</v>
      </c>
      <c r="E90" s="190" t="s">
        <v>141</v>
      </c>
      <c r="F90" s="186">
        <v>65</v>
      </c>
      <c r="G90" s="186">
        <v>2.17</v>
      </c>
      <c r="H90" s="186">
        <v>8.77</v>
      </c>
      <c r="I90" s="186">
        <f t="shared" si="27"/>
        <v>10.94</v>
      </c>
      <c r="J90" s="191">
        <f t="shared" si="28"/>
        <v>711.1</v>
      </c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177"/>
      <c r="AF90" s="177"/>
      <c r="AG90" s="177"/>
      <c r="AH90" s="177"/>
      <c r="AI90" s="177"/>
      <c r="AJ90" s="177"/>
      <c r="AK90" s="177"/>
      <c r="AL90" s="177"/>
      <c r="AM90" s="177"/>
      <c r="AN90" s="177"/>
      <c r="AO90" s="177"/>
      <c r="AP90" s="177"/>
      <c r="AQ90" s="177"/>
      <c r="AR90" s="177"/>
      <c r="AS90" s="177"/>
      <c r="AT90" s="177"/>
      <c r="AU90" s="177"/>
      <c r="AV90" s="177"/>
      <c r="AW90" s="177"/>
      <c r="AX90" s="177"/>
      <c r="AY90" s="177"/>
      <c r="AZ90" s="177"/>
      <c r="BA90" s="177"/>
      <c r="BB90" s="177"/>
      <c r="BC90" s="177"/>
      <c r="BD90" s="177"/>
      <c r="BE90" s="177"/>
      <c r="BF90" s="177"/>
      <c r="BG90" s="177"/>
      <c r="BH90" s="177"/>
      <c r="BI90" s="177"/>
      <c r="BJ90" s="177"/>
      <c r="BK90" s="177"/>
      <c r="BL90" s="177"/>
      <c r="BM90" s="177"/>
      <c r="BN90" s="177"/>
      <c r="BO90" s="177"/>
      <c r="BP90" s="177"/>
      <c r="BQ90" s="177"/>
      <c r="BR90" s="177"/>
      <c r="BS90" s="177"/>
      <c r="BT90" s="177"/>
      <c r="BU90" s="177"/>
      <c r="BV90" s="177"/>
      <c r="BW90" s="177"/>
      <c r="BX90" s="177"/>
      <c r="BY90" s="177"/>
      <c r="BZ90" s="177"/>
      <c r="CA90" s="177"/>
      <c r="CB90" s="177"/>
      <c r="CC90" s="177"/>
      <c r="CD90" s="177"/>
      <c r="CE90" s="177"/>
      <c r="CF90" s="177"/>
      <c r="CG90" s="177"/>
      <c r="CH90" s="177"/>
      <c r="CI90" s="177"/>
      <c r="CJ90" s="177"/>
      <c r="CK90" s="177"/>
      <c r="CL90" s="177"/>
      <c r="CM90" s="177"/>
      <c r="CN90" s="177"/>
    </row>
    <row r="91" spans="1:92" s="188" customFormat="1">
      <c r="A91" s="182" t="s">
        <v>269</v>
      </c>
      <c r="B91" s="183" t="s">
        <v>356</v>
      </c>
      <c r="C91" s="184" t="s">
        <v>270</v>
      </c>
      <c r="D91" s="183" t="s">
        <v>276</v>
      </c>
      <c r="E91" s="190" t="s">
        <v>138</v>
      </c>
      <c r="F91" s="186">
        <v>27.97</v>
      </c>
      <c r="G91" s="186">
        <v>5.61</v>
      </c>
      <c r="H91" s="186">
        <v>50.26</v>
      </c>
      <c r="I91" s="186">
        <f t="shared" si="27"/>
        <v>55.87</v>
      </c>
      <c r="J91" s="191">
        <f t="shared" si="28"/>
        <v>1562.6838999999998</v>
      </c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  <c r="W91" s="177"/>
      <c r="X91" s="177"/>
      <c r="Y91" s="177"/>
      <c r="Z91" s="177"/>
      <c r="AA91" s="177"/>
      <c r="AB91" s="177"/>
      <c r="AC91" s="177"/>
      <c r="AD91" s="177"/>
      <c r="AE91" s="177"/>
      <c r="AF91" s="177"/>
      <c r="AG91" s="177"/>
      <c r="AH91" s="177"/>
      <c r="AI91" s="177"/>
      <c r="AJ91" s="177"/>
      <c r="AK91" s="177"/>
      <c r="AL91" s="177"/>
      <c r="AM91" s="177"/>
      <c r="AN91" s="177"/>
      <c r="AO91" s="177"/>
      <c r="AP91" s="177"/>
      <c r="AQ91" s="177"/>
      <c r="AR91" s="177"/>
      <c r="AS91" s="177"/>
      <c r="AT91" s="177"/>
      <c r="AU91" s="177"/>
      <c r="AV91" s="177"/>
      <c r="AW91" s="177"/>
      <c r="AX91" s="177"/>
      <c r="AY91" s="177"/>
      <c r="AZ91" s="177"/>
      <c r="BA91" s="177"/>
      <c r="BB91" s="177"/>
      <c r="BC91" s="177"/>
      <c r="BD91" s="177"/>
      <c r="BE91" s="177"/>
      <c r="BF91" s="177"/>
      <c r="BG91" s="177"/>
      <c r="BH91" s="177"/>
      <c r="BI91" s="177"/>
      <c r="BJ91" s="177"/>
      <c r="BK91" s="177"/>
      <c r="BL91" s="177"/>
      <c r="BM91" s="177"/>
      <c r="BN91" s="177"/>
      <c r="BO91" s="177"/>
      <c r="BP91" s="177"/>
      <c r="BQ91" s="177"/>
      <c r="BR91" s="177"/>
      <c r="BS91" s="177"/>
      <c r="BT91" s="177"/>
      <c r="BU91" s="177"/>
      <c r="BV91" s="177"/>
      <c r="BW91" s="177"/>
      <c r="BX91" s="177"/>
      <c r="BY91" s="177"/>
      <c r="BZ91" s="177"/>
      <c r="CA91" s="177"/>
      <c r="CB91" s="177"/>
      <c r="CC91" s="177"/>
      <c r="CD91" s="177"/>
      <c r="CE91" s="177"/>
      <c r="CF91" s="177"/>
      <c r="CG91" s="177"/>
      <c r="CH91" s="177"/>
      <c r="CI91" s="177"/>
      <c r="CJ91" s="177"/>
      <c r="CK91" s="177"/>
      <c r="CL91" s="177"/>
      <c r="CM91" s="177"/>
      <c r="CN91" s="177"/>
    </row>
    <row r="92" spans="1:92" s="188" customFormat="1">
      <c r="A92" s="182" t="s">
        <v>271</v>
      </c>
      <c r="B92" s="183" t="s">
        <v>376</v>
      </c>
      <c r="C92" s="184" t="s">
        <v>377</v>
      </c>
      <c r="D92" s="183" t="s">
        <v>276</v>
      </c>
      <c r="E92" s="190" t="s">
        <v>139</v>
      </c>
      <c r="F92" s="186">
        <v>4</v>
      </c>
      <c r="G92" s="186">
        <v>101.22</v>
      </c>
      <c r="H92" s="186">
        <v>376.07</v>
      </c>
      <c r="I92" s="186">
        <f t="shared" si="27"/>
        <v>477.28999999999996</v>
      </c>
      <c r="J92" s="191">
        <f t="shared" si="28"/>
        <v>1909.1599999999999</v>
      </c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177"/>
      <c r="AH92" s="177"/>
      <c r="AI92" s="177"/>
      <c r="AJ92" s="177"/>
      <c r="AK92" s="177"/>
      <c r="AL92" s="177"/>
      <c r="AM92" s="177"/>
      <c r="AN92" s="177"/>
      <c r="AO92" s="177"/>
      <c r="AP92" s="177"/>
      <c r="AQ92" s="177"/>
      <c r="AR92" s="177"/>
      <c r="AS92" s="177"/>
      <c r="AT92" s="177"/>
      <c r="AU92" s="177"/>
      <c r="AV92" s="177"/>
      <c r="AW92" s="177"/>
      <c r="AX92" s="177"/>
      <c r="AY92" s="177"/>
      <c r="AZ92" s="177"/>
      <c r="BA92" s="177"/>
      <c r="BB92" s="177"/>
      <c r="BC92" s="177"/>
      <c r="BD92" s="177"/>
      <c r="BE92" s="177"/>
      <c r="BF92" s="177"/>
      <c r="BG92" s="177"/>
      <c r="BH92" s="177"/>
      <c r="BI92" s="177"/>
      <c r="BJ92" s="177"/>
      <c r="BK92" s="177"/>
      <c r="BL92" s="177"/>
      <c r="BM92" s="177"/>
      <c r="BN92" s="177"/>
      <c r="BO92" s="177"/>
      <c r="BP92" s="177"/>
      <c r="BQ92" s="177"/>
      <c r="BR92" s="177"/>
      <c r="BS92" s="177"/>
      <c r="BT92" s="177"/>
      <c r="BU92" s="177"/>
      <c r="BV92" s="177"/>
      <c r="BW92" s="177"/>
      <c r="BX92" s="177"/>
      <c r="BY92" s="177"/>
      <c r="BZ92" s="177"/>
      <c r="CA92" s="177"/>
      <c r="CB92" s="177"/>
      <c r="CC92" s="177"/>
      <c r="CD92" s="177"/>
      <c r="CE92" s="177"/>
      <c r="CF92" s="177"/>
      <c r="CG92" s="177"/>
      <c r="CH92" s="177"/>
      <c r="CI92" s="177"/>
      <c r="CJ92" s="177"/>
      <c r="CK92" s="177"/>
      <c r="CL92" s="177"/>
      <c r="CM92" s="177"/>
      <c r="CN92" s="177"/>
    </row>
    <row r="93" spans="1:92" s="188" customFormat="1">
      <c r="A93" s="182" t="s">
        <v>272</v>
      </c>
      <c r="B93" s="183" t="s">
        <v>273</v>
      </c>
      <c r="C93" s="184" t="s">
        <v>274</v>
      </c>
      <c r="D93" s="183" t="s">
        <v>276</v>
      </c>
      <c r="E93" s="190" t="s">
        <v>139</v>
      </c>
      <c r="F93" s="186">
        <v>4</v>
      </c>
      <c r="G93" s="186">
        <v>142.28</v>
      </c>
      <c r="H93" s="186">
        <v>0</v>
      </c>
      <c r="I93" s="186">
        <f t="shared" si="27"/>
        <v>142.28</v>
      </c>
      <c r="J93" s="191">
        <f t="shared" si="28"/>
        <v>569.12</v>
      </c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7"/>
      <c r="AK93" s="177"/>
      <c r="AL93" s="177"/>
      <c r="AM93" s="177"/>
      <c r="AN93" s="177"/>
      <c r="AO93" s="177"/>
      <c r="AP93" s="177"/>
      <c r="AQ93" s="177"/>
      <c r="AR93" s="177"/>
      <c r="AS93" s="177"/>
      <c r="AT93" s="177"/>
      <c r="AU93" s="177"/>
      <c r="AV93" s="177"/>
      <c r="AW93" s="177"/>
      <c r="AX93" s="177"/>
      <c r="AY93" s="177"/>
      <c r="AZ93" s="177"/>
      <c r="BA93" s="177"/>
      <c r="BB93" s="177"/>
      <c r="BC93" s="177"/>
      <c r="BD93" s="177"/>
      <c r="BE93" s="177"/>
      <c r="BF93" s="177"/>
      <c r="BG93" s="177"/>
      <c r="BH93" s="177"/>
      <c r="BI93" s="177"/>
      <c r="BJ93" s="177"/>
      <c r="BK93" s="177"/>
      <c r="BL93" s="177"/>
      <c r="BM93" s="177"/>
      <c r="BN93" s="177"/>
      <c r="BO93" s="177"/>
      <c r="BP93" s="177"/>
      <c r="BQ93" s="177"/>
      <c r="BR93" s="177"/>
      <c r="BS93" s="177"/>
      <c r="BT93" s="177"/>
      <c r="BU93" s="177"/>
      <c r="BV93" s="177"/>
      <c r="BW93" s="177"/>
      <c r="BX93" s="177"/>
      <c r="BY93" s="177"/>
      <c r="BZ93" s="177"/>
      <c r="CA93" s="177"/>
      <c r="CB93" s="177"/>
      <c r="CC93" s="177"/>
      <c r="CD93" s="177"/>
      <c r="CE93" s="177"/>
      <c r="CF93" s="177"/>
      <c r="CG93" s="177"/>
      <c r="CH93" s="177"/>
      <c r="CI93" s="177"/>
      <c r="CJ93" s="177"/>
      <c r="CK93" s="177"/>
      <c r="CL93" s="177"/>
      <c r="CM93" s="177"/>
      <c r="CN93" s="177"/>
    </row>
    <row r="94" spans="1:92" s="188" customFormat="1">
      <c r="A94" s="182" t="s">
        <v>275</v>
      </c>
      <c r="B94" s="183" t="s">
        <v>231</v>
      </c>
      <c r="C94" s="184" t="s">
        <v>232</v>
      </c>
      <c r="D94" s="183" t="s">
        <v>276</v>
      </c>
      <c r="E94" s="190" t="s">
        <v>144</v>
      </c>
      <c r="F94" s="186">
        <v>2</v>
      </c>
      <c r="G94" s="186">
        <v>62.21</v>
      </c>
      <c r="H94" s="186">
        <v>343</v>
      </c>
      <c r="I94" s="200">
        <f t="shared" si="27"/>
        <v>405.21</v>
      </c>
      <c r="J94" s="187">
        <f t="shared" si="28"/>
        <v>810.42</v>
      </c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</row>
    <row r="95" spans="1:92">
      <c r="A95" s="149">
        <v>8</v>
      </c>
      <c r="B95" s="267" t="s">
        <v>197</v>
      </c>
      <c r="C95" s="259"/>
      <c r="D95" s="259"/>
      <c r="E95" s="259"/>
      <c r="F95" s="259"/>
      <c r="G95" s="259"/>
      <c r="H95" s="259"/>
      <c r="I95" s="260"/>
      <c r="J95" s="174">
        <f>SUM(J96,J114,J116,J119,J123)</f>
        <v>54143.234999999993</v>
      </c>
    </row>
    <row r="96" spans="1:92">
      <c r="A96" s="171" t="s">
        <v>283</v>
      </c>
      <c r="B96" s="258" t="s">
        <v>284</v>
      </c>
      <c r="C96" s="259"/>
      <c r="D96" s="268"/>
      <c r="E96" s="259"/>
      <c r="F96" s="259"/>
      <c r="G96" s="259"/>
      <c r="H96" s="259"/>
      <c r="I96" s="260"/>
      <c r="J96" s="172">
        <f>SUM(J97:J113)</f>
        <v>33575.57</v>
      </c>
    </row>
    <row r="97" spans="1:92" s="188" customFormat="1">
      <c r="A97" s="182" t="s">
        <v>285</v>
      </c>
      <c r="B97" s="183" t="s">
        <v>286</v>
      </c>
      <c r="C97" s="215" t="s">
        <v>287</v>
      </c>
      <c r="D97" s="183" t="s">
        <v>276</v>
      </c>
      <c r="E97" s="190" t="s">
        <v>140</v>
      </c>
      <c r="F97" s="192">
        <v>30</v>
      </c>
      <c r="G97" s="186">
        <v>6.22</v>
      </c>
      <c r="H97" s="186">
        <v>28.74</v>
      </c>
      <c r="I97" s="186">
        <f t="shared" ref="I97:I113" si="29">H97+G97</f>
        <v>34.96</v>
      </c>
      <c r="J97" s="216">
        <f t="shared" ref="J97:J113" si="30">I97*F97</f>
        <v>1048.8</v>
      </c>
      <c r="K97" s="177"/>
      <c r="L97" s="177"/>
      <c r="M97" s="177"/>
      <c r="N97" s="177"/>
      <c r="O97" s="177"/>
      <c r="P97" s="177"/>
      <c r="Q97" s="177"/>
      <c r="R97" s="177"/>
      <c r="S97" s="177"/>
      <c r="T97" s="177"/>
      <c r="U97" s="177"/>
      <c r="V97" s="177"/>
      <c r="W97" s="177"/>
      <c r="X97" s="177"/>
      <c r="Y97" s="177"/>
      <c r="Z97" s="177"/>
      <c r="AA97" s="177"/>
      <c r="AB97" s="177"/>
      <c r="AC97" s="177"/>
      <c r="AD97" s="177"/>
      <c r="AE97" s="177"/>
      <c r="AF97" s="177"/>
      <c r="AG97" s="177"/>
      <c r="AH97" s="177"/>
      <c r="AI97" s="177"/>
      <c r="AJ97" s="177"/>
      <c r="AK97" s="177"/>
      <c r="AL97" s="177"/>
      <c r="AM97" s="177"/>
      <c r="AN97" s="177"/>
      <c r="AO97" s="177"/>
      <c r="AP97" s="177"/>
      <c r="AQ97" s="177"/>
      <c r="AR97" s="177"/>
      <c r="AS97" s="177"/>
      <c r="AT97" s="177"/>
      <c r="AU97" s="177"/>
      <c r="AV97" s="177"/>
      <c r="AW97" s="177"/>
      <c r="AX97" s="177"/>
      <c r="AY97" s="177"/>
      <c r="AZ97" s="177"/>
      <c r="BA97" s="177"/>
      <c r="BB97" s="177"/>
      <c r="BC97" s="177"/>
      <c r="BD97" s="177"/>
      <c r="BE97" s="177"/>
      <c r="BF97" s="177"/>
      <c r="BG97" s="177"/>
      <c r="BH97" s="177"/>
      <c r="BI97" s="177"/>
      <c r="BJ97" s="177"/>
      <c r="BK97" s="177"/>
      <c r="BL97" s="177"/>
      <c r="BM97" s="177"/>
      <c r="BN97" s="177"/>
      <c r="BO97" s="177"/>
      <c r="BP97" s="177"/>
      <c r="BQ97" s="177"/>
      <c r="BR97" s="177"/>
      <c r="BS97" s="177"/>
      <c r="BT97" s="177"/>
      <c r="BU97" s="177"/>
      <c r="BV97" s="177"/>
      <c r="BW97" s="177"/>
      <c r="BX97" s="177"/>
      <c r="BY97" s="177"/>
      <c r="BZ97" s="177"/>
      <c r="CA97" s="177"/>
      <c r="CB97" s="177"/>
      <c r="CC97" s="177"/>
      <c r="CD97" s="177"/>
      <c r="CE97" s="177"/>
      <c r="CF97" s="177"/>
      <c r="CG97" s="177"/>
      <c r="CH97" s="177"/>
      <c r="CI97" s="177"/>
      <c r="CJ97" s="177"/>
      <c r="CK97" s="177"/>
      <c r="CL97" s="177"/>
      <c r="CM97" s="177"/>
      <c r="CN97" s="177"/>
    </row>
    <row r="98" spans="1:92" s="188" customFormat="1">
      <c r="A98" s="182" t="s">
        <v>288</v>
      </c>
      <c r="B98" s="183" t="s">
        <v>289</v>
      </c>
      <c r="C98" s="215" t="s">
        <v>290</v>
      </c>
      <c r="D98" s="183" t="s">
        <v>276</v>
      </c>
      <c r="E98" s="190" t="s">
        <v>140</v>
      </c>
      <c r="F98" s="192">
        <v>155</v>
      </c>
      <c r="G98" s="186">
        <v>8.2899999999999991</v>
      </c>
      <c r="H98" s="186">
        <v>40.799999999999997</v>
      </c>
      <c r="I98" s="186">
        <f t="shared" si="29"/>
        <v>49.089999999999996</v>
      </c>
      <c r="J98" s="216">
        <f t="shared" si="30"/>
        <v>7608.95</v>
      </c>
      <c r="K98" s="177"/>
      <c r="L98" s="177"/>
      <c r="M98" s="177"/>
      <c r="N98" s="177"/>
      <c r="O98" s="177"/>
      <c r="P98" s="177"/>
      <c r="Q98" s="177"/>
      <c r="R98" s="177"/>
      <c r="S98" s="177"/>
      <c r="T98" s="177"/>
      <c r="U98" s="177"/>
      <c r="V98" s="177"/>
      <c r="W98" s="177"/>
      <c r="X98" s="177"/>
      <c r="Y98" s="177"/>
      <c r="Z98" s="177"/>
      <c r="AA98" s="177"/>
      <c r="AB98" s="177"/>
      <c r="AC98" s="177"/>
      <c r="AD98" s="177"/>
      <c r="AE98" s="177"/>
      <c r="AF98" s="177"/>
      <c r="AG98" s="177"/>
      <c r="AH98" s="177"/>
      <c r="AI98" s="177"/>
      <c r="AJ98" s="177"/>
      <c r="AK98" s="177"/>
      <c r="AL98" s="177"/>
      <c r="AM98" s="177"/>
      <c r="AN98" s="177"/>
      <c r="AO98" s="177"/>
      <c r="AP98" s="177"/>
      <c r="AQ98" s="177"/>
      <c r="AR98" s="177"/>
      <c r="AS98" s="177"/>
      <c r="AT98" s="177"/>
      <c r="AU98" s="177"/>
      <c r="AV98" s="177"/>
      <c r="AW98" s="177"/>
      <c r="AX98" s="177"/>
      <c r="AY98" s="177"/>
      <c r="AZ98" s="177"/>
      <c r="BA98" s="177"/>
      <c r="BB98" s="177"/>
      <c r="BC98" s="177"/>
      <c r="BD98" s="177"/>
      <c r="BE98" s="177"/>
      <c r="BF98" s="177"/>
      <c r="BG98" s="177"/>
      <c r="BH98" s="177"/>
      <c r="BI98" s="177"/>
      <c r="BJ98" s="177"/>
      <c r="BK98" s="177"/>
      <c r="BL98" s="177"/>
      <c r="BM98" s="177"/>
      <c r="BN98" s="177"/>
      <c r="BO98" s="177"/>
      <c r="BP98" s="177"/>
      <c r="BQ98" s="177"/>
      <c r="BR98" s="177"/>
      <c r="BS98" s="177"/>
      <c r="BT98" s="177"/>
      <c r="BU98" s="177"/>
      <c r="BV98" s="177"/>
      <c r="BW98" s="177"/>
      <c r="BX98" s="177"/>
      <c r="BY98" s="177"/>
      <c r="BZ98" s="177"/>
      <c r="CA98" s="177"/>
      <c r="CB98" s="177"/>
      <c r="CC98" s="177"/>
      <c r="CD98" s="177"/>
      <c r="CE98" s="177"/>
      <c r="CF98" s="177"/>
      <c r="CG98" s="177"/>
      <c r="CH98" s="177"/>
      <c r="CI98" s="177"/>
      <c r="CJ98" s="177"/>
      <c r="CK98" s="177"/>
      <c r="CL98" s="177"/>
      <c r="CM98" s="177"/>
      <c r="CN98" s="177"/>
    </row>
    <row r="99" spans="1:92" s="188" customFormat="1">
      <c r="A99" s="182" t="s">
        <v>291</v>
      </c>
      <c r="B99" s="183" t="s">
        <v>292</v>
      </c>
      <c r="C99" s="215" t="s">
        <v>293</v>
      </c>
      <c r="D99" s="183" t="s">
        <v>276</v>
      </c>
      <c r="E99" s="190" t="s">
        <v>142</v>
      </c>
      <c r="F99" s="192">
        <v>25</v>
      </c>
      <c r="G99" s="186">
        <v>20.74</v>
      </c>
      <c r="H99" s="186">
        <v>144.22999999999999</v>
      </c>
      <c r="I99" s="186">
        <f t="shared" si="29"/>
        <v>164.97</v>
      </c>
      <c r="J99" s="216">
        <f t="shared" si="30"/>
        <v>4124.25</v>
      </c>
      <c r="K99" s="177"/>
      <c r="L99" s="177"/>
      <c r="M99" s="177"/>
      <c r="N99" s="177"/>
      <c r="O99" s="177"/>
      <c r="P99" s="177"/>
      <c r="Q99" s="177"/>
      <c r="R99" s="177"/>
      <c r="S99" s="177"/>
      <c r="T99" s="177"/>
      <c r="U99" s="177"/>
      <c r="V99" s="177"/>
      <c r="W99" s="177"/>
      <c r="X99" s="177"/>
      <c r="Y99" s="177"/>
      <c r="Z99" s="177"/>
      <c r="AA99" s="177"/>
      <c r="AB99" s="177"/>
      <c r="AC99" s="177"/>
      <c r="AD99" s="177"/>
      <c r="AE99" s="177"/>
      <c r="AF99" s="177"/>
      <c r="AG99" s="177"/>
      <c r="AH99" s="177"/>
      <c r="AI99" s="177"/>
      <c r="AJ99" s="177"/>
      <c r="AK99" s="177"/>
      <c r="AL99" s="177"/>
      <c r="AM99" s="177"/>
      <c r="AN99" s="177"/>
      <c r="AO99" s="177"/>
      <c r="AP99" s="177"/>
      <c r="AQ99" s="177"/>
      <c r="AR99" s="177"/>
      <c r="AS99" s="177"/>
      <c r="AT99" s="177"/>
      <c r="AU99" s="177"/>
      <c r="AV99" s="177"/>
      <c r="AW99" s="177"/>
      <c r="AX99" s="177"/>
      <c r="AY99" s="177"/>
      <c r="AZ99" s="177"/>
      <c r="BA99" s="177"/>
      <c r="BB99" s="177"/>
      <c r="BC99" s="177"/>
      <c r="BD99" s="177"/>
      <c r="BE99" s="177"/>
      <c r="BF99" s="177"/>
      <c r="BG99" s="177"/>
      <c r="BH99" s="177"/>
      <c r="BI99" s="177"/>
      <c r="BJ99" s="177"/>
      <c r="BK99" s="177"/>
      <c r="BL99" s="177"/>
      <c r="BM99" s="177"/>
      <c r="BN99" s="177"/>
      <c r="BO99" s="177"/>
      <c r="BP99" s="177"/>
      <c r="BQ99" s="177"/>
      <c r="BR99" s="177"/>
      <c r="BS99" s="177"/>
      <c r="BT99" s="177"/>
      <c r="BU99" s="177"/>
      <c r="BV99" s="177"/>
      <c r="BW99" s="177"/>
      <c r="BX99" s="177"/>
      <c r="BY99" s="177"/>
      <c r="BZ99" s="177"/>
      <c r="CA99" s="177"/>
      <c r="CB99" s="177"/>
      <c r="CC99" s="177"/>
      <c r="CD99" s="177"/>
      <c r="CE99" s="177"/>
      <c r="CF99" s="177"/>
      <c r="CG99" s="177"/>
      <c r="CH99" s="177"/>
      <c r="CI99" s="177"/>
      <c r="CJ99" s="177"/>
      <c r="CK99" s="177"/>
      <c r="CL99" s="177"/>
      <c r="CM99" s="177"/>
      <c r="CN99" s="177"/>
    </row>
    <row r="100" spans="1:92" s="188" customFormat="1">
      <c r="A100" s="182" t="s">
        <v>294</v>
      </c>
      <c r="B100" s="183" t="s">
        <v>295</v>
      </c>
      <c r="C100" s="215" t="s">
        <v>296</v>
      </c>
      <c r="D100" s="183" t="s">
        <v>276</v>
      </c>
      <c r="E100" s="190" t="s">
        <v>142</v>
      </c>
      <c r="F100" s="192">
        <v>10</v>
      </c>
      <c r="G100" s="186">
        <v>10.37</v>
      </c>
      <c r="H100" s="186">
        <v>18.97</v>
      </c>
      <c r="I100" s="186">
        <f t="shared" si="29"/>
        <v>29.339999999999996</v>
      </c>
      <c r="J100" s="216">
        <f t="shared" si="30"/>
        <v>293.39999999999998</v>
      </c>
      <c r="K100" s="177"/>
      <c r="L100" s="177"/>
      <c r="M100" s="177"/>
      <c r="N100" s="177"/>
      <c r="O100" s="177"/>
      <c r="P100" s="177"/>
      <c r="Q100" s="177"/>
      <c r="R100" s="177"/>
      <c r="S100" s="177"/>
      <c r="T100" s="177"/>
      <c r="U100" s="177"/>
      <c r="V100" s="177"/>
      <c r="W100" s="177"/>
      <c r="X100" s="177"/>
      <c r="Y100" s="177"/>
      <c r="Z100" s="177"/>
      <c r="AA100" s="177"/>
      <c r="AB100" s="177"/>
      <c r="AC100" s="177"/>
      <c r="AD100" s="177"/>
      <c r="AE100" s="177"/>
      <c r="AF100" s="177"/>
      <c r="AG100" s="177"/>
      <c r="AH100" s="177"/>
      <c r="AI100" s="177"/>
      <c r="AJ100" s="177"/>
      <c r="AK100" s="177"/>
      <c r="AL100" s="177"/>
      <c r="AM100" s="177"/>
      <c r="AN100" s="177"/>
      <c r="AO100" s="177"/>
      <c r="AP100" s="177"/>
      <c r="AQ100" s="177"/>
      <c r="AR100" s="177"/>
      <c r="AS100" s="177"/>
      <c r="AT100" s="177"/>
      <c r="AU100" s="177"/>
      <c r="AV100" s="177"/>
      <c r="AW100" s="177"/>
      <c r="AX100" s="177"/>
      <c r="AY100" s="177"/>
      <c r="AZ100" s="177"/>
      <c r="BA100" s="177"/>
      <c r="BB100" s="177"/>
      <c r="BC100" s="177"/>
      <c r="BD100" s="177"/>
      <c r="BE100" s="177"/>
      <c r="BF100" s="177"/>
      <c r="BG100" s="177"/>
      <c r="BH100" s="177"/>
      <c r="BI100" s="177"/>
      <c r="BJ100" s="177"/>
      <c r="BK100" s="177"/>
      <c r="BL100" s="177"/>
      <c r="BM100" s="177"/>
      <c r="BN100" s="177"/>
      <c r="BO100" s="177"/>
      <c r="BP100" s="177"/>
      <c r="BQ100" s="177"/>
      <c r="BR100" s="177"/>
      <c r="BS100" s="177"/>
      <c r="BT100" s="177"/>
      <c r="BU100" s="177"/>
      <c r="BV100" s="177"/>
      <c r="BW100" s="177"/>
      <c r="BX100" s="177"/>
      <c r="BY100" s="177"/>
      <c r="BZ100" s="177"/>
      <c r="CA100" s="177"/>
      <c r="CB100" s="177"/>
      <c r="CC100" s="177"/>
      <c r="CD100" s="177"/>
      <c r="CE100" s="177"/>
      <c r="CF100" s="177"/>
      <c r="CG100" s="177"/>
      <c r="CH100" s="177"/>
      <c r="CI100" s="177"/>
      <c r="CJ100" s="177"/>
      <c r="CK100" s="177"/>
      <c r="CL100" s="177"/>
      <c r="CM100" s="177"/>
      <c r="CN100" s="177"/>
    </row>
    <row r="101" spans="1:92" s="188" customFormat="1" ht="18">
      <c r="A101" s="182" t="s">
        <v>297</v>
      </c>
      <c r="B101" s="183" t="s">
        <v>298</v>
      </c>
      <c r="C101" s="215" t="s">
        <v>299</v>
      </c>
      <c r="D101" s="183" t="s">
        <v>276</v>
      </c>
      <c r="E101" s="190" t="s">
        <v>142</v>
      </c>
      <c r="F101" s="192">
        <v>32</v>
      </c>
      <c r="G101" s="186">
        <v>20.74</v>
      </c>
      <c r="H101" s="186">
        <v>36.770000000000003</v>
      </c>
      <c r="I101" s="186">
        <f t="shared" si="29"/>
        <v>57.510000000000005</v>
      </c>
      <c r="J101" s="216">
        <f t="shared" si="30"/>
        <v>1840.3200000000002</v>
      </c>
      <c r="K101" s="177"/>
      <c r="L101" s="177"/>
      <c r="M101" s="177"/>
      <c r="N101" s="177"/>
      <c r="O101" s="177"/>
      <c r="P101" s="177"/>
      <c r="Q101" s="177"/>
      <c r="R101" s="177"/>
      <c r="S101" s="177"/>
      <c r="T101" s="177"/>
      <c r="U101" s="177"/>
      <c r="V101" s="177"/>
      <c r="W101" s="177"/>
      <c r="X101" s="177"/>
      <c r="Y101" s="177"/>
      <c r="Z101" s="177"/>
      <c r="AA101" s="177"/>
      <c r="AB101" s="177"/>
      <c r="AC101" s="177"/>
      <c r="AD101" s="177"/>
      <c r="AE101" s="177"/>
      <c r="AF101" s="177"/>
      <c r="AG101" s="177"/>
      <c r="AH101" s="177"/>
      <c r="AI101" s="177"/>
      <c r="AJ101" s="177"/>
      <c r="AK101" s="177"/>
      <c r="AL101" s="177"/>
      <c r="AM101" s="177"/>
      <c r="AN101" s="177"/>
      <c r="AO101" s="177"/>
      <c r="AP101" s="177"/>
      <c r="AQ101" s="177"/>
      <c r="AR101" s="177"/>
      <c r="AS101" s="177"/>
      <c r="AT101" s="177"/>
      <c r="AU101" s="177"/>
      <c r="AV101" s="177"/>
      <c r="AW101" s="177"/>
      <c r="AX101" s="177"/>
      <c r="AY101" s="177"/>
      <c r="AZ101" s="177"/>
      <c r="BA101" s="177"/>
      <c r="BB101" s="177"/>
      <c r="BC101" s="177"/>
      <c r="BD101" s="177"/>
      <c r="BE101" s="177"/>
      <c r="BF101" s="177"/>
      <c r="BG101" s="177"/>
      <c r="BH101" s="177"/>
      <c r="BI101" s="177"/>
      <c r="BJ101" s="177"/>
      <c r="BK101" s="177"/>
      <c r="BL101" s="177"/>
      <c r="BM101" s="177"/>
      <c r="BN101" s="177"/>
      <c r="BO101" s="177"/>
      <c r="BP101" s="177"/>
      <c r="BQ101" s="177"/>
      <c r="BR101" s="177"/>
      <c r="BS101" s="177"/>
      <c r="BT101" s="177"/>
      <c r="BU101" s="177"/>
      <c r="BV101" s="177"/>
      <c r="BW101" s="177"/>
      <c r="BX101" s="177"/>
      <c r="BY101" s="177"/>
      <c r="BZ101" s="177"/>
      <c r="CA101" s="177"/>
      <c r="CB101" s="177"/>
      <c r="CC101" s="177"/>
      <c r="CD101" s="177"/>
      <c r="CE101" s="177"/>
      <c r="CF101" s="177"/>
      <c r="CG101" s="177"/>
      <c r="CH101" s="177"/>
      <c r="CI101" s="177"/>
      <c r="CJ101" s="177"/>
      <c r="CK101" s="177"/>
      <c r="CL101" s="177"/>
      <c r="CM101" s="177"/>
      <c r="CN101" s="177"/>
    </row>
    <row r="102" spans="1:92" s="188" customFormat="1">
      <c r="A102" s="182" t="s">
        <v>300</v>
      </c>
      <c r="B102" s="183" t="s">
        <v>301</v>
      </c>
      <c r="C102" s="215" t="s">
        <v>302</v>
      </c>
      <c r="D102" s="183" t="s">
        <v>276</v>
      </c>
      <c r="E102" s="190" t="s">
        <v>142</v>
      </c>
      <c r="F102" s="192">
        <v>11</v>
      </c>
      <c r="G102" s="186">
        <v>10.37</v>
      </c>
      <c r="H102" s="186">
        <v>6.03</v>
      </c>
      <c r="I102" s="186">
        <f t="shared" si="29"/>
        <v>16.399999999999999</v>
      </c>
      <c r="J102" s="216">
        <f t="shared" si="30"/>
        <v>180.39999999999998</v>
      </c>
      <c r="K102" s="177"/>
      <c r="L102" s="177"/>
      <c r="M102" s="177"/>
      <c r="N102" s="177"/>
      <c r="O102" s="177"/>
      <c r="P102" s="177"/>
      <c r="Q102" s="177"/>
      <c r="R102" s="177"/>
      <c r="S102" s="177"/>
      <c r="T102" s="177"/>
      <c r="U102" s="177"/>
      <c r="V102" s="177"/>
      <c r="W102" s="177"/>
      <c r="X102" s="177"/>
      <c r="Y102" s="177"/>
      <c r="Z102" s="177"/>
      <c r="AA102" s="177"/>
      <c r="AB102" s="177"/>
      <c r="AC102" s="177"/>
      <c r="AD102" s="177"/>
      <c r="AE102" s="177"/>
      <c r="AF102" s="177"/>
      <c r="AG102" s="177"/>
      <c r="AH102" s="177"/>
      <c r="AI102" s="177"/>
      <c r="AJ102" s="177"/>
      <c r="AK102" s="177"/>
      <c r="AL102" s="177"/>
      <c r="AM102" s="177"/>
      <c r="AN102" s="177"/>
      <c r="AO102" s="177"/>
      <c r="AP102" s="177"/>
      <c r="AQ102" s="177"/>
      <c r="AR102" s="177"/>
      <c r="AS102" s="177"/>
      <c r="AT102" s="177"/>
      <c r="AU102" s="177"/>
      <c r="AV102" s="177"/>
      <c r="AW102" s="177"/>
      <c r="AX102" s="177"/>
      <c r="AY102" s="177"/>
      <c r="AZ102" s="177"/>
      <c r="BA102" s="177"/>
      <c r="BB102" s="177"/>
      <c r="BC102" s="177"/>
      <c r="BD102" s="177"/>
      <c r="BE102" s="177"/>
      <c r="BF102" s="177"/>
      <c r="BG102" s="177"/>
      <c r="BH102" s="177"/>
      <c r="BI102" s="177"/>
      <c r="BJ102" s="177"/>
      <c r="BK102" s="177"/>
      <c r="BL102" s="177"/>
      <c r="BM102" s="177"/>
      <c r="BN102" s="177"/>
      <c r="BO102" s="177"/>
      <c r="BP102" s="177"/>
      <c r="BQ102" s="177"/>
      <c r="BR102" s="177"/>
      <c r="BS102" s="177"/>
      <c r="BT102" s="177"/>
      <c r="BU102" s="177"/>
      <c r="BV102" s="177"/>
      <c r="BW102" s="177"/>
      <c r="BX102" s="177"/>
      <c r="BY102" s="177"/>
      <c r="BZ102" s="177"/>
      <c r="CA102" s="177"/>
      <c r="CB102" s="177"/>
      <c r="CC102" s="177"/>
      <c r="CD102" s="177"/>
      <c r="CE102" s="177"/>
      <c r="CF102" s="177"/>
      <c r="CG102" s="177"/>
      <c r="CH102" s="177"/>
      <c r="CI102" s="177"/>
      <c r="CJ102" s="177"/>
      <c r="CK102" s="177"/>
      <c r="CL102" s="177"/>
      <c r="CM102" s="177"/>
      <c r="CN102" s="177"/>
    </row>
    <row r="103" spans="1:92" s="188" customFormat="1">
      <c r="A103" s="182" t="s">
        <v>303</v>
      </c>
      <c r="B103" s="183" t="s">
        <v>304</v>
      </c>
      <c r="C103" s="215" t="s">
        <v>305</v>
      </c>
      <c r="D103" s="183" t="s">
        <v>276</v>
      </c>
      <c r="E103" s="190" t="s">
        <v>140</v>
      </c>
      <c r="F103" s="192">
        <v>55</v>
      </c>
      <c r="G103" s="186">
        <v>20.74</v>
      </c>
      <c r="H103" s="186">
        <v>8.2899999999999991</v>
      </c>
      <c r="I103" s="186">
        <f t="shared" si="29"/>
        <v>29.029999999999998</v>
      </c>
      <c r="J103" s="216">
        <f t="shared" si="30"/>
        <v>1596.6499999999999</v>
      </c>
      <c r="K103" s="177"/>
      <c r="L103" s="177"/>
      <c r="M103" s="177"/>
      <c r="N103" s="177"/>
      <c r="O103" s="177"/>
      <c r="P103" s="177"/>
      <c r="Q103" s="177"/>
      <c r="R103" s="177"/>
      <c r="S103" s="177"/>
      <c r="T103" s="177"/>
      <c r="U103" s="177"/>
      <c r="V103" s="177"/>
      <c r="W103" s="177"/>
      <c r="X103" s="177"/>
      <c r="Y103" s="177"/>
      <c r="Z103" s="177"/>
      <c r="AA103" s="177"/>
      <c r="AB103" s="177"/>
      <c r="AC103" s="177"/>
      <c r="AD103" s="177"/>
      <c r="AE103" s="177"/>
      <c r="AF103" s="177"/>
      <c r="AG103" s="177"/>
      <c r="AH103" s="177"/>
      <c r="AI103" s="177"/>
      <c r="AJ103" s="177"/>
      <c r="AK103" s="177"/>
      <c r="AL103" s="177"/>
      <c r="AM103" s="177"/>
      <c r="AN103" s="177"/>
      <c r="AO103" s="177"/>
      <c r="AP103" s="177"/>
      <c r="AQ103" s="177"/>
      <c r="AR103" s="177"/>
      <c r="AS103" s="177"/>
      <c r="AT103" s="177"/>
      <c r="AU103" s="177"/>
      <c r="AV103" s="177"/>
      <c r="AW103" s="177"/>
      <c r="AX103" s="177"/>
      <c r="AY103" s="177"/>
      <c r="AZ103" s="177"/>
      <c r="BA103" s="177"/>
      <c r="BB103" s="177"/>
      <c r="BC103" s="177"/>
      <c r="BD103" s="177"/>
      <c r="BE103" s="177"/>
      <c r="BF103" s="177"/>
      <c r="BG103" s="177"/>
      <c r="BH103" s="177"/>
      <c r="BI103" s="177"/>
      <c r="BJ103" s="177"/>
      <c r="BK103" s="177"/>
      <c r="BL103" s="177"/>
      <c r="BM103" s="177"/>
      <c r="BN103" s="177"/>
      <c r="BO103" s="177"/>
      <c r="BP103" s="177"/>
      <c r="BQ103" s="177"/>
      <c r="BR103" s="177"/>
      <c r="BS103" s="177"/>
      <c r="BT103" s="177"/>
      <c r="BU103" s="177"/>
      <c r="BV103" s="177"/>
      <c r="BW103" s="177"/>
      <c r="BX103" s="177"/>
      <c r="BY103" s="177"/>
      <c r="BZ103" s="177"/>
      <c r="CA103" s="177"/>
      <c r="CB103" s="177"/>
      <c r="CC103" s="177"/>
      <c r="CD103" s="177"/>
      <c r="CE103" s="177"/>
      <c r="CF103" s="177"/>
      <c r="CG103" s="177"/>
      <c r="CH103" s="177"/>
      <c r="CI103" s="177"/>
      <c r="CJ103" s="177"/>
      <c r="CK103" s="177"/>
      <c r="CL103" s="177"/>
      <c r="CM103" s="177"/>
      <c r="CN103" s="177"/>
    </row>
    <row r="104" spans="1:92" s="188" customFormat="1">
      <c r="A104" s="182" t="s">
        <v>306</v>
      </c>
      <c r="B104" s="183" t="s">
        <v>307</v>
      </c>
      <c r="C104" s="215" t="s">
        <v>308</v>
      </c>
      <c r="D104" s="183" t="s">
        <v>276</v>
      </c>
      <c r="E104" s="190" t="s">
        <v>140</v>
      </c>
      <c r="F104" s="192">
        <v>350</v>
      </c>
      <c r="G104" s="186">
        <v>20.74</v>
      </c>
      <c r="H104" s="186">
        <v>15.71</v>
      </c>
      <c r="I104" s="186">
        <f t="shared" si="29"/>
        <v>36.450000000000003</v>
      </c>
      <c r="J104" s="216">
        <f t="shared" si="30"/>
        <v>12757.500000000002</v>
      </c>
      <c r="K104" s="177"/>
      <c r="L104" s="177"/>
      <c r="M104" s="177"/>
      <c r="N104" s="177"/>
      <c r="O104" s="177"/>
      <c r="P104" s="177"/>
      <c r="Q104" s="177"/>
      <c r="R104" s="177"/>
      <c r="S104" s="177"/>
      <c r="T104" s="177"/>
      <c r="U104" s="177"/>
      <c r="V104" s="177"/>
      <c r="W104" s="177"/>
      <c r="X104" s="177"/>
      <c r="Y104" s="177"/>
      <c r="Z104" s="177"/>
      <c r="AA104" s="177"/>
      <c r="AB104" s="177"/>
      <c r="AC104" s="177"/>
      <c r="AD104" s="177"/>
      <c r="AE104" s="177"/>
      <c r="AF104" s="177"/>
      <c r="AG104" s="177"/>
      <c r="AH104" s="177"/>
      <c r="AI104" s="177"/>
      <c r="AJ104" s="177"/>
      <c r="AK104" s="177"/>
      <c r="AL104" s="177"/>
      <c r="AM104" s="177"/>
      <c r="AN104" s="177"/>
      <c r="AO104" s="177"/>
      <c r="AP104" s="177"/>
      <c r="AQ104" s="177"/>
      <c r="AR104" s="177"/>
      <c r="AS104" s="177"/>
      <c r="AT104" s="177"/>
      <c r="AU104" s="177"/>
      <c r="AV104" s="177"/>
      <c r="AW104" s="177"/>
      <c r="AX104" s="177"/>
      <c r="AY104" s="177"/>
      <c r="AZ104" s="177"/>
      <c r="BA104" s="177"/>
      <c r="BB104" s="177"/>
      <c r="BC104" s="177"/>
      <c r="BD104" s="177"/>
      <c r="BE104" s="177"/>
      <c r="BF104" s="177"/>
      <c r="BG104" s="177"/>
      <c r="BH104" s="177"/>
      <c r="BI104" s="177"/>
      <c r="BJ104" s="177"/>
      <c r="BK104" s="177"/>
      <c r="BL104" s="177"/>
      <c r="BM104" s="177"/>
      <c r="BN104" s="177"/>
      <c r="BO104" s="177"/>
      <c r="BP104" s="177"/>
      <c r="BQ104" s="177"/>
      <c r="BR104" s="177"/>
      <c r="BS104" s="177"/>
      <c r="BT104" s="177"/>
      <c r="BU104" s="177"/>
      <c r="BV104" s="177"/>
      <c r="BW104" s="177"/>
      <c r="BX104" s="177"/>
      <c r="BY104" s="177"/>
      <c r="BZ104" s="177"/>
      <c r="CA104" s="177"/>
      <c r="CB104" s="177"/>
      <c r="CC104" s="177"/>
      <c r="CD104" s="177"/>
      <c r="CE104" s="177"/>
      <c r="CF104" s="177"/>
      <c r="CG104" s="177"/>
      <c r="CH104" s="177"/>
      <c r="CI104" s="177"/>
      <c r="CJ104" s="177"/>
      <c r="CK104" s="177"/>
      <c r="CL104" s="177"/>
      <c r="CM104" s="177"/>
      <c r="CN104" s="177"/>
    </row>
    <row r="105" spans="1:92" s="188" customFormat="1">
      <c r="A105" s="182" t="s">
        <v>309</v>
      </c>
      <c r="B105" s="183" t="s">
        <v>310</v>
      </c>
      <c r="C105" s="215" t="s">
        <v>311</v>
      </c>
      <c r="D105" s="183" t="s">
        <v>276</v>
      </c>
      <c r="E105" s="190" t="s">
        <v>142</v>
      </c>
      <c r="F105" s="192">
        <v>3</v>
      </c>
      <c r="G105" s="186">
        <v>10.37</v>
      </c>
      <c r="H105" s="186">
        <v>84.13</v>
      </c>
      <c r="I105" s="186">
        <f t="shared" si="29"/>
        <v>94.5</v>
      </c>
      <c r="J105" s="216">
        <f t="shared" si="30"/>
        <v>283.5</v>
      </c>
      <c r="K105" s="177"/>
      <c r="L105" s="177"/>
      <c r="M105" s="177"/>
      <c r="N105" s="177"/>
      <c r="O105" s="177"/>
      <c r="P105" s="177"/>
      <c r="Q105" s="177"/>
      <c r="R105" s="177"/>
      <c r="S105" s="177"/>
      <c r="T105" s="177"/>
      <c r="U105" s="177"/>
      <c r="V105" s="177"/>
      <c r="W105" s="177"/>
      <c r="X105" s="177"/>
      <c r="Y105" s="177"/>
      <c r="Z105" s="177"/>
      <c r="AA105" s="177"/>
      <c r="AB105" s="177"/>
      <c r="AC105" s="177"/>
      <c r="AD105" s="177"/>
      <c r="AE105" s="177"/>
      <c r="AF105" s="177"/>
      <c r="AG105" s="177"/>
      <c r="AH105" s="177"/>
      <c r="AI105" s="177"/>
      <c r="AJ105" s="177"/>
      <c r="AK105" s="177"/>
      <c r="AL105" s="177"/>
      <c r="AM105" s="177"/>
      <c r="AN105" s="177"/>
      <c r="AO105" s="177"/>
      <c r="AP105" s="177"/>
      <c r="AQ105" s="177"/>
      <c r="AR105" s="177"/>
      <c r="AS105" s="177"/>
      <c r="AT105" s="177"/>
      <c r="AU105" s="177"/>
      <c r="AV105" s="177"/>
      <c r="AW105" s="177"/>
      <c r="AX105" s="177"/>
      <c r="AY105" s="177"/>
      <c r="AZ105" s="177"/>
      <c r="BA105" s="177"/>
      <c r="BB105" s="177"/>
      <c r="BC105" s="177"/>
      <c r="BD105" s="177"/>
      <c r="BE105" s="177"/>
      <c r="BF105" s="177"/>
      <c r="BG105" s="177"/>
      <c r="BH105" s="177"/>
      <c r="BI105" s="177"/>
      <c r="BJ105" s="177"/>
      <c r="BK105" s="177"/>
      <c r="BL105" s="177"/>
      <c r="BM105" s="177"/>
      <c r="BN105" s="177"/>
      <c r="BO105" s="177"/>
      <c r="BP105" s="177"/>
      <c r="BQ105" s="177"/>
      <c r="BR105" s="177"/>
      <c r="BS105" s="177"/>
      <c r="BT105" s="177"/>
      <c r="BU105" s="177"/>
      <c r="BV105" s="177"/>
      <c r="BW105" s="177"/>
      <c r="BX105" s="177"/>
      <c r="BY105" s="177"/>
      <c r="BZ105" s="177"/>
      <c r="CA105" s="177"/>
      <c r="CB105" s="177"/>
      <c r="CC105" s="177"/>
      <c r="CD105" s="177"/>
      <c r="CE105" s="177"/>
      <c r="CF105" s="177"/>
      <c r="CG105" s="177"/>
      <c r="CH105" s="177"/>
      <c r="CI105" s="177"/>
      <c r="CJ105" s="177"/>
      <c r="CK105" s="177"/>
      <c r="CL105" s="177"/>
      <c r="CM105" s="177"/>
      <c r="CN105" s="177"/>
    </row>
    <row r="106" spans="1:92" s="188" customFormat="1">
      <c r="A106" s="182" t="s">
        <v>312</v>
      </c>
      <c r="B106" s="183" t="s">
        <v>313</v>
      </c>
      <c r="C106" s="217" t="s">
        <v>314</v>
      </c>
      <c r="D106" s="183" t="s">
        <v>276</v>
      </c>
      <c r="E106" s="190" t="s">
        <v>140</v>
      </c>
      <c r="F106" s="192">
        <v>8</v>
      </c>
      <c r="G106" s="186">
        <v>24.88</v>
      </c>
      <c r="H106" s="186">
        <v>9.56</v>
      </c>
      <c r="I106" s="186">
        <f t="shared" si="29"/>
        <v>34.44</v>
      </c>
      <c r="J106" s="216">
        <f t="shared" si="30"/>
        <v>275.52</v>
      </c>
      <c r="K106" s="177"/>
      <c r="L106" s="177"/>
      <c r="M106" s="177"/>
      <c r="N106" s="177"/>
      <c r="O106" s="177"/>
      <c r="P106" s="177"/>
      <c r="Q106" s="177"/>
      <c r="R106" s="177"/>
      <c r="S106" s="177"/>
      <c r="T106" s="177"/>
      <c r="U106" s="177"/>
      <c r="V106" s="177"/>
      <c r="W106" s="177"/>
      <c r="X106" s="177"/>
      <c r="Y106" s="177"/>
      <c r="Z106" s="177"/>
      <c r="AA106" s="177"/>
      <c r="AB106" s="177"/>
      <c r="AC106" s="177"/>
      <c r="AD106" s="177"/>
      <c r="AE106" s="177"/>
      <c r="AF106" s="177"/>
      <c r="AG106" s="177"/>
      <c r="AH106" s="177"/>
      <c r="AI106" s="177"/>
      <c r="AJ106" s="177"/>
      <c r="AK106" s="177"/>
      <c r="AL106" s="177"/>
      <c r="AM106" s="177"/>
      <c r="AN106" s="177"/>
      <c r="AO106" s="177"/>
      <c r="AP106" s="177"/>
      <c r="AQ106" s="177"/>
      <c r="AR106" s="177"/>
      <c r="AS106" s="177"/>
      <c r="AT106" s="177"/>
      <c r="AU106" s="177"/>
      <c r="AV106" s="177"/>
      <c r="AW106" s="177"/>
      <c r="AX106" s="177"/>
      <c r="AY106" s="177"/>
      <c r="AZ106" s="177"/>
      <c r="BA106" s="177"/>
      <c r="BB106" s="177"/>
      <c r="BC106" s="177"/>
      <c r="BD106" s="177"/>
      <c r="BE106" s="177"/>
      <c r="BF106" s="177"/>
      <c r="BG106" s="177"/>
      <c r="BH106" s="177"/>
      <c r="BI106" s="177"/>
      <c r="BJ106" s="177"/>
      <c r="BK106" s="177"/>
      <c r="BL106" s="177"/>
      <c r="BM106" s="177"/>
      <c r="BN106" s="177"/>
      <c r="BO106" s="177"/>
      <c r="BP106" s="177"/>
      <c r="BQ106" s="177"/>
      <c r="BR106" s="177"/>
      <c r="BS106" s="177"/>
      <c r="BT106" s="177"/>
      <c r="BU106" s="177"/>
      <c r="BV106" s="177"/>
      <c r="BW106" s="177"/>
      <c r="BX106" s="177"/>
      <c r="BY106" s="177"/>
      <c r="BZ106" s="177"/>
      <c r="CA106" s="177"/>
      <c r="CB106" s="177"/>
      <c r="CC106" s="177"/>
      <c r="CD106" s="177"/>
      <c r="CE106" s="177"/>
      <c r="CF106" s="177"/>
      <c r="CG106" s="177"/>
      <c r="CH106" s="177"/>
      <c r="CI106" s="177"/>
      <c r="CJ106" s="177"/>
      <c r="CK106" s="177"/>
      <c r="CL106" s="177"/>
      <c r="CM106" s="177"/>
      <c r="CN106" s="177"/>
    </row>
    <row r="107" spans="1:92" s="188" customFormat="1">
      <c r="A107" s="182" t="s">
        <v>315</v>
      </c>
      <c r="B107" s="183" t="s">
        <v>316</v>
      </c>
      <c r="C107" s="217" t="s">
        <v>317</v>
      </c>
      <c r="D107" s="183" t="s">
        <v>276</v>
      </c>
      <c r="E107" s="190" t="s">
        <v>142</v>
      </c>
      <c r="F107" s="192">
        <v>3</v>
      </c>
      <c r="G107" s="186">
        <v>10.37</v>
      </c>
      <c r="H107" s="186">
        <v>79.5</v>
      </c>
      <c r="I107" s="186">
        <f t="shared" si="29"/>
        <v>89.87</v>
      </c>
      <c r="J107" s="216">
        <f t="shared" si="30"/>
        <v>269.61</v>
      </c>
      <c r="K107" s="177"/>
      <c r="L107" s="177"/>
      <c r="M107" s="177"/>
      <c r="N107" s="177"/>
      <c r="O107" s="177"/>
      <c r="P107" s="177"/>
      <c r="Q107" s="177"/>
      <c r="R107" s="177"/>
      <c r="S107" s="177"/>
      <c r="T107" s="177"/>
      <c r="U107" s="177"/>
      <c r="V107" s="177"/>
      <c r="W107" s="177"/>
      <c r="X107" s="177"/>
      <c r="Y107" s="177"/>
      <c r="Z107" s="177"/>
      <c r="AA107" s="177"/>
      <c r="AB107" s="177"/>
      <c r="AC107" s="177"/>
      <c r="AD107" s="177"/>
      <c r="AE107" s="177"/>
      <c r="AF107" s="177"/>
      <c r="AG107" s="177"/>
      <c r="AH107" s="177"/>
      <c r="AI107" s="177"/>
      <c r="AJ107" s="177"/>
      <c r="AK107" s="177"/>
      <c r="AL107" s="177"/>
      <c r="AM107" s="177"/>
      <c r="AN107" s="177"/>
      <c r="AO107" s="177"/>
      <c r="AP107" s="177"/>
      <c r="AQ107" s="177"/>
      <c r="AR107" s="177"/>
      <c r="AS107" s="177"/>
      <c r="AT107" s="177"/>
      <c r="AU107" s="177"/>
      <c r="AV107" s="177"/>
      <c r="AW107" s="177"/>
      <c r="AX107" s="177"/>
      <c r="AY107" s="177"/>
      <c r="AZ107" s="177"/>
      <c r="BA107" s="177"/>
      <c r="BB107" s="177"/>
      <c r="BC107" s="177"/>
      <c r="BD107" s="177"/>
      <c r="BE107" s="177"/>
      <c r="BF107" s="177"/>
      <c r="BG107" s="177"/>
      <c r="BH107" s="177"/>
      <c r="BI107" s="177"/>
      <c r="BJ107" s="177"/>
      <c r="BK107" s="177"/>
      <c r="BL107" s="177"/>
      <c r="BM107" s="177"/>
      <c r="BN107" s="177"/>
      <c r="BO107" s="177"/>
      <c r="BP107" s="177"/>
      <c r="BQ107" s="177"/>
      <c r="BR107" s="177"/>
      <c r="BS107" s="177"/>
      <c r="BT107" s="177"/>
      <c r="BU107" s="177"/>
      <c r="BV107" s="177"/>
      <c r="BW107" s="177"/>
      <c r="BX107" s="177"/>
      <c r="BY107" s="177"/>
      <c r="BZ107" s="177"/>
      <c r="CA107" s="177"/>
      <c r="CB107" s="177"/>
      <c r="CC107" s="177"/>
      <c r="CD107" s="177"/>
      <c r="CE107" s="177"/>
      <c r="CF107" s="177"/>
      <c r="CG107" s="177"/>
      <c r="CH107" s="177"/>
      <c r="CI107" s="177"/>
      <c r="CJ107" s="177"/>
      <c r="CK107" s="177"/>
      <c r="CL107" s="177"/>
      <c r="CM107" s="177"/>
      <c r="CN107" s="177"/>
    </row>
    <row r="108" spans="1:92" s="188" customFormat="1">
      <c r="A108" s="182" t="s">
        <v>318</v>
      </c>
      <c r="B108" s="183" t="s">
        <v>319</v>
      </c>
      <c r="C108" s="217" t="s">
        <v>320</v>
      </c>
      <c r="D108" s="183" t="s">
        <v>276</v>
      </c>
      <c r="E108" s="190" t="s">
        <v>140</v>
      </c>
      <c r="F108" s="192">
        <v>9</v>
      </c>
      <c r="G108" s="186">
        <v>12.44</v>
      </c>
      <c r="H108" s="186">
        <v>74.760000000000005</v>
      </c>
      <c r="I108" s="186">
        <f t="shared" si="29"/>
        <v>87.2</v>
      </c>
      <c r="J108" s="216">
        <f t="shared" si="30"/>
        <v>784.80000000000007</v>
      </c>
      <c r="K108" s="177"/>
      <c r="L108" s="177"/>
      <c r="M108" s="177"/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177"/>
      <c r="AA108" s="177"/>
      <c r="AB108" s="177"/>
      <c r="AC108" s="177"/>
      <c r="AD108" s="177"/>
      <c r="AE108" s="177"/>
      <c r="AF108" s="177"/>
      <c r="AG108" s="177"/>
      <c r="AH108" s="177"/>
      <c r="AI108" s="177"/>
      <c r="AJ108" s="177"/>
      <c r="AK108" s="177"/>
      <c r="AL108" s="177"/>
      <c r="AM108" s="177"/>
      <c r="AN108" s="177"/>
      <c r="AO108" s="177"/>
      <c r="AP108" s="177"/>
      <c r="AQ108" s="177"/>
      <c r="AR108" s="177"/>
      <c r="AS108" s="177"/>
      <c r="AT108" s="177"/>
      <c r="AU108" s="177"/>
      <c r="AV108" s="177"/>
      <c r="AW108" s="177"/>
      <c r="AX108" s="177"/>
      <c r="AY108" s="177"/>
      <c r="AZ108" s="177"/>
      <c r="BA108" s="177"/>
      <c r="BB108" s="177"/>
      <c r="BC108" s="177"/>
      <c r="BD108" s="177"/>
      <c r="BE108" s="177"/>
      <c r="BF108" s="177"/>
      <c r="BG108" s="177"/>
      <c r="BH108" s="177"/>
      <c r="BI108" s="177"/>
      <c r="BJ108" s="177"/>
      <c r="BK108" s="177"/>
      <c r="BL108" s="177"/>
      <c r="BM108" s="177"/>
      <c r="BN108" s="177"/>
      <c r="BO108" s="177"/>
      <c r="BP108" s="177"/>
      <c r="BQ108" s="177"/>
      <c r="BR108" s="177"/>
      <c r="BS108" s="177"/>
      <c r="BT108" s="177"/>
      <c r="BU108" s="177"/>
      <c r="BV108" s="177"/>
      <c r="BW108" s="177"/>
      <c r="BX108" s="177"/>
      <c r="BY108" s="177"/>
      <c r="BZ108" s="177"/>
      <c r="CA108" s="177"/>
      <c r="CB108" s="177"/>
      <c r="CC108" s="177"/>
      <c r="CD108" s="177"/>
      <c r="CE108" s="177"/>
      <c r="CF108" s="177"/>
      <c r="CG108" s="177"/>
      <c r="CH108" s="177"/>
      <c r="CI108" s="177"/>
      <c r="CJ108" s="177"/>
      <c r="CK108" s="177"/>
      <c r="CL108" s="177"/>
      <c r="CM108" s="177"/>
      <c r="CN108" s="177"/>
    </row>
    <row r="109" spans="1:92" s="188" customFormat="1">
      <c r="A109" s="182" t="s">
        <v>321</v>
      </c>
      <c r="B109" s="183" t="s">
        <v>322</v>
      </c>
      <c r="C109" s="217" t="s">
        <v>323</v>
      </c>
      <c r="D109" s="183" t="s">
        <v>276</v>
      </c>
      <c r="E109" s="190" t="s">
        <v>142</v>
      </c>
      <c r="F109" s="192">
        <v>10</v>
      </c>
      <c r="G109" s="186">
        <v>4.1500000000000004</v>
      </c>
      <c r="H109" s="186">
        <v>27.42</v>
      </c>
      <c r="I109" s="186">
        <f t="shared" si="29"/>
        <v>31.57</v>
      </c>
      <c r="J109" s="216">
        <f t="shared" si="30"/>
        <v>315.7</v>
      </c>
      <c r="K109" s="177"/>
      <c r="L109" s="177"/>
      <c r="M109" s="177"/>
      <c r="N109" s="177"/>
      <c r="O109" s="177"/>
      <c r="P109" s="177"/>
      <c r="Q109" s="177"/>
      <c r="R109" s="177"/>
      <c r="S109" s="177"/>
      <c r="T109" s="177"/>
      <c r="U109" s="177"/>
      <c r="V109" s="177"/>
      <c r="W109" s="177"/>
      <c r="X109" s="177"/>
      <c r="Y109" s="177"/>
      <c r="Z109" s="177"/>
      <c r="AA109" s="177"/>
      <c r="AB109" s="177"/>
      <c r="AC109" s="177"/>
      <c r="AD109" s="177"/>
      <c r="AE109" s="177"/>
      <c r="AF109" s="177"/>
      <c r="AG109" s="177"/>
      <c r="AH109" s="177"/>
      <c r="AI109" s="177"/>
      <c r="AJ109" s="177"/>
      <c r="AK109" s="177"/>
      <c r="AL109" s="177"/>
      <c r="AM109" s="177"/>
      <c r="AN109" s="177"/>
      <c r="AO109" s="177"/>
      <c r="AP109" s="177"/>
      <c r="AQ109" s="177"/>
      <c r="AR109" s="177"/>
      <c r="AS109" s="177"/>
      <c r="AT109" s="177"/>
      <c r="AU109" s="177"/>
      <c r="AV109" s="177"/>
      <c r="AW109" s="177"/>
      <c r="AX109" s="177"/>
      <c r="AY109" s="177"/>
      <c r="AZ109" s="177"/>
      <c r="BA109" s="177"/>
      <c r="BB109" s="177"/>
      <c r="BC109" s="177"/>
      <c r="BD109" s="177"/>
      <c r="BE109" s="177"/>
      <c r="BF109" s="177"/>
      <c r="BG109" s="177"/>
      <c r="BH109" s="177"/>
      <c r="BI109" s="177"/>
      <c r="BJ109" s="177"/>
      <c r="BK109" s="177"/>
      <c r="BL109" s="177"/>
      <c r="BM109" s="177"/>
      <c r="BN109" s="177"/>
      <c r="BO109" s="177"/>
      <c r="BP109" s="177"/>
      <c r="BQ109" s="177"/>
      <c r="BR109" s="177"/>
      <c r="BS109" s="177"/>
      <c r="BT109" s="177"/>
      <c r="BU109" s="177"/>
      <c r="BV109" s="177"/>
      <c r="BW109" s="177"/>
      <c r="BX109" s="177"/>
      <c r="BY109" s="177"/>
      <c r="BZ109" s="177"/>
      <c r="CA109" s="177"/>
      <c r="CB109" s="177"/>
      <c r="CC109" s="177"/>
      <c r="CD109" s="177"/>
      <c r="CE109" s="177"/>
      <c r="CF109" s="177"/>
      <c r="CG109" s="177"/>
      <c r="CH109" s="177"/>
      <c r="CI109" s="177"/>
      <c r="CJ109" s="177"/>
      <c r="CK109" s="177"/>
      <c r="CL109" s="177"/>
      <c r="CM109" s="177"/>
      <c r="CN109" s="177"/>
    </row>
    <row r="110" spans="1:92" s="188" customFormat="1">
      <c r="A110" s="182" t="s">
        <v>324</v>
      </c>
      <c r="B110" s="183" t="s">
        <v>325</v>
      </c>
      <c r="C110" s="217" t="s">
        <v>326</v>
      </c>
      <c r="D110" s="183" t="s">
        <v>276</v>
      </c>
      <c r="E110" s="190" t="s">
        <v>142</v>
      </c>
      <c r="F110" s="192">
        <v>3</v>
      </c>
      <c r="G110" s="186">
        <v>12.44</v>
      </c>
      <c r="H110" s="186">
        <v>161.22999999999999</v>
      </c>
      <c r="I110" s="186">
        <f t="shared" si="29"/>
        <v>173.67</v>
      </c>
      <c r="J110" s="216">
        <f t="shared" si="30"/>
        <v>521.01</v>
      </c>
      <c r="K110" s="177"/>
      <c r="L110" s="177"/>
      <c r="M110" s="177"/>
      <c r="N110" s="177"/>
      <c r="O110" s="177"/>
      <c r="P110" s="177"/>
      <c r="Q110" s="177"/>
      <c r="R110" s="177"/>
      <c r="S110" s="177"/>
      <c r="T110" s="177"/>
      <c r="U110" s="177"/>
      <c r="V110" s="177"/>
      <c r="W110" s="177"/>
      <c r="X110" s="177"/>
      <c r="Y110" s="177"/>
      <c r="Z110" s="177"/>
      <c r="AA110" s="177"/>
      <c r="AB110" s="177"/>
      <c r="AC110" s="177"/>
      <c r="AD110" s="177"/>
      <c r="AE110" s="177"/>
      <c r="AF110" s="177"/>
      <c r="AG110" s="177"/>
      <c r="AH110" s="177"/>
      <c r="AI110" s="177"/>
      <c r="AJ110" s="177"/>
      <c r="AK110" s="177"/>
      <c r="AL110" s="177"/>
      <c r="AM110" s="177"/>
      <c r="AN110" s="177"/>
      <c r="AO110" s="177"/>
      <c r="AP110" s="177"/>
      <c r="AQ110" s="177"/>
      <c r="AR110" s="177"/>
      <c r="AS110" s="177"/>
      <c r="AT110" s="177"/>
      <c r="AU110" s="177"/>
      <c r="AV110" s="177"/>
      <c r="AW110" s="177"/>
      <c r="AX110" s="177"/>
      <c r="AY110" s="177"/>
      <c r="AZ110" s="177"/>
      <c r="BA110" s="177"/>
      <c r="BB110" s="177"/>
      <c r="BC110" s="177"/>
      <c r="BD110" s="177"/>
      <c r="BE110" s="177"/>
      <c r="BF110" s="177"/>
      <c r="BG110" s="177"/>
      <c r="BH110" s="177"/>
      <c r="BI110" s="177"/>
      <c r="BJ110" s="177"/>
      <c r="BK110" s="177"/>
      <c r="BL110" s="177"/>
      <c r="BM110" s="177"/>
      <c r="BN110" s="177"/>
      <c r="BO110" s="177"/>
      <c r="BP110" s="177"/>
      <c r="BQ110" s="177"/>
      <c r="BR110" s="177"/>
      <c r="BS110" s="177"/>
      <c r="BT110" s="177"/>
      <c r="BU110" s="177"/>
      <c r="BV110" s="177"/>
      <c r="BW110" s="177"/>
      <c r="BX110" s="177"/>
      <c r="BY110" s="177"/>
      <c r="BZ110" s="177"/>
      <c r="CA110" s="177"/>
      <c r="CB110" s="177"/>
      <c r="CC110" s="177"/>
      <c r="CD110" s="177"/>
      <c r="CE110" s="177"/>
      <c r="CF110" s="177"/>
      <c r="CG110" s="177"/>
      <c r="CH110" s="177"/>
      <c r="CI110" s="177"/>
      <c r="CJ110" s="177"/>
      <c r="CK110" s="177"/>
      <c r="CL110" s="177"/>
      <c r="CM110" s="177"/>
      <c r="CN110" s="177"/>
    </row>
    <row r="111" spans="1:92" s="188" customFormat="1">
      <c r="A111" s="182" t="s">
        <v>327</v>
      </c>
      <c r="B111" s="183" t="s">
        <v>328</v>
      </c>
      <c r="C111" s="217" t="s">
        <v>329</v>
      </c>
      <c r="D111" s="183" t="s">
        <v>276</v>
      </c>
      <c r="E111" s="190" t="s">
        <v>142</v>
      </c>
      <c r="F111" s="192">
        <v>1</v>
      </c>
      <c r="G111" s="186">
        <v>41.47</v>
      </c>
      <c r="H111" s="186">
        <v>354.44</v>
      </c>
      <c r="I111" s="186">
        <f t="shared" si="29"/>
        <v>395.90999999999997</v>
      </c>
      <c r="J111" s="216">
        <f t="shared" si="30"/>
        <v>395.90999999999997</v>
      </c>
      <c r="K111" s="177"/>
      <c r="L111" s="177"/>
      <c r="M111" s="177"/>
      <c r="N111" s="177"/>
      <c r="O111" s="177"/>
      <c r="P111" s="177"/>
      <c r="Q111" s="177"/>
      <c r="R111" s="177"/>
      <c r="S111" s="177"/>
      <c r="T111" s="177"/>
      <c r="U111" s="177"/>
      <c r="V111" s="177"/>
      <c r="W111" s="177"/>
      <c r="X111" s="177"/>
      <c r="Y111" s="177"/>
      <c r="Z111" s="177"/>
      <c r="AA111" s="177"/>
      <c r="AB111" s="177"/>
      <c r="AC111" s="177"/>
      <c r="AD111" s="177"/>
      <c r="AE111" s="177"/>
      <c r="AF111" s="177"/>
      <c r="AG111" s="177"/>
      <c r="AH111" s="177"/>
      <c r="AI111" s="177"/>
      <c r="AJ111" s="177"/>
      <c r="AK111" s="177"/>
      <c r="AL111" s="177"/>
      <c r="AM111" s="177"/>
      <c r="AN111" s="177"/>
      <c r="AO111" s="177"/>
      <c r="AP111" s="177"/>
      <c r="AQ111" s="177"/>
      <c r="AR111" s="177"/>
      <c r="AS111" s="177"/>
      <c r="AT111" s="177"/>
      <c r="AU111" s="177"/>
      <c r="AV111" s="177"/>
      <c r="AW111" s="177"/>
      <c r="AX111" s="177"/>
      <c r="AY111" s="177"/>
      <c r="AZ111" s="177"/>
      <c r="BA111" s="177"/>
      <c r="BB111" s="177"/>
      <c r="BC111" s="177"/>
      <c r="BD111" s="177"/>
      <c r="BE111" s="177"/>
      <c r="BF111" s="177"/>
      <c r="BG111" s="177"/>
      <c r="BH111" s="177"/>
      <c r="BI111" s="177"/>
      <c r="BJ111" s="177"/>
      <c r="BK111" s="177"/>
      <c r="BL111" s="177"/>
      <c r="BM111" s="177"/>
      <c r="BN111" s="177"/>
      <c r="BO111" s="177"/>
      <c r="BP111" s="177"/>
      <c r="BQ111" s="177"/>
      <c r="BR111" s="177"/>
      <c r="BS111" s="177"/>
      <c r="BT111" s="177"/>
      <c r="BU111" s="177"/>
      <c r="BV111" s="177"/>
      <c r="BW111" s="177"/>
      <c r="BX111" s="177"/>
      <c r="BY111" s="177"/>
      <c r="BZ111" s="177"/>
      <c r="CA111" s="177"/>
      <c r="CB111" s="177"/>
      <c r="CC111" s="177"/>
      <c r="CD111" s="177"/>
      <c r="CE111" s="177"/>
      <c r="CF111" s="177"/>
      <c r="CG111" s="177"/>
      <c r="CH111" s="177"/>
      <c r="CI111" s="177"/>
      <c r="CJ111" s="177"/>
      <c r="CK111" s="177"/>
      <c r="CL111" s="177"/>
      <c r="CM111" s="177"/>
      <c r="CN111" s="177"/>
    </row>
    <row r="112" spans="1:92" s="188" customFormat="1">
      <c r="A112" s="182" t="s">
        <v>330</v>
      </c>
      <c r="B112" s="183" t="s">
        <v>331</v>
      </c>
      <c r="C112" s="217" t="s">
        <v>332</v>
      </c>
      <c r="D112" s="183" t="s">
        <v>276</v>
      </c>
      <c r="E112" s="190" t="s">
        <v>142</v>
      </c>
      <c r="F112" s="192">
        <v>15</v>
      </c>
      <c r="G112" s="186">
        <v>10.37</v>
      </c>
      <c r="H112" s="186">
        <v>8.6199999999999992</v>
      </c>
      <c r="I112" s="186">
        <f t="shared" si="29"/>
        <v>18.989999999999998</v>
      </c>
      <c r="J112" s="216">
        <f t="shared" si="30"/>
        <v>284.84999999999997</v>
      </c>
      <c r="K112" s="177"/>
      <c r="L112" s="177"/>
      <c r="M112" s="177"/>
      <c r="N112" s="177"/>
      <c r="O112" s="177"/>
      <c r="P112" s="177"/>
      <c r="Q112" s="177"/>
      <c r="R112" s="177"/>
      <c r="S112" s="177"/>
      <c r="T112" s="177"/>
      <c r="U112" s="177"/>
      <c r="V112" s="177"/>
      <c r="W112" s="177"/>
      <c r="X112" s="177"/>
      <c r="Y112" s="177"/>
      <c r="Z112" s="177"/>
      <c r="AA112" s="177"/>
      <c r="AB112" s="177"/>
      <c r="AC112" s="177"/>
      <c r="AD112" s="177"/>
      <c r="AE112" s="177"/>
      <c r="AF112" s="177"/>
      <c r="AG112" s="177"/>
      <c r="AH112" s="177"/>
      <c r="AI112" s="177"/>
      <c r="AJ112" s="177"/>
      <c r="AK112" s="177"/>
      <c r="AL112" s="177"/>
      <c r="AM112" s="177"/>
      <c r="AN112" s="177"/>
      <c r="AO112" s="177"/>
      <c r="AP112" s="177"/>
      <c r="AQ112" s="177"/>
      <c r="AR112" s="177"/>
      <c r="AS112" s="177"/>
      <c r="AT112" s="177"/>
      <c r="AU112" s="177"/>
      <c r="AV112" s="177"/>
      <c r="AW112" s="177"/>
      <c r="AX112" s="177"/>
      <c r="AY112" s="177"/>
      <c r="AZ112" s="177"/>
      <c r="BA112" s="177"/>
      <c r="BB112" s="177"/>
      <c r="BC112" s="177"/>
      <c r="BD112" s="177"/>
      <c r="BE112" s="177"/>
      <c r="BF112" s="177"/>
      <c r="BG112" s="177"/>
      <c r="BH112" s="177"/>
      <c r="BI112" s="177"/>
      <c r="BJ112" s="177"/>
      <c r="BK112" s="177"/>
      <c r="BL112" s="177"/>
      <c r="BM112" s="177"/>
      <c r="BN112" s="177"/>
      <c r="BO112" s="177"/>
      <c r="BP112" s="177"/>
      <c r="BQ112" s="177"/>
      <c r="BR112" s="177"/>
      <c r="BS112" s="177"/>
      <c r="BT112" s="177"/>
      <c r="BU112" s="177"/>
      <c r="BV112" s="177"/>
      <c r="BW112" s="177"/>
      <c r="BX112" s="177"/>
      <c r="BY112" s="177"/>
      <c r="BZ112" s="177"/>
      <c r="CA112" s="177"/>
      <c r="CB112" s="177"/>
      <c r="CC112" s="177"/>
      <c r="CD112" s="177"/>
      <c r="CE112" s="177"/>
      <c r="CF112" s="177"/>
      <c r="CG112" s="177"/>
      <c r="CH112" s="177"/>
      <c r="CI112" s="177"/>
      <c r="CJ112" s="177"/>
      <c r="CK112" s="177"/>
      <c r="CL112" s="177"/>
      <c r="CM112" s="177"/>
      <c r="CN112" s="177"/>
    </row>
    <row r="113" spans="1:92" s="188" customFormat="1">
      <c r="A113" s="182" t="s">
        <v>333</v>
      </c>
      <c r="B113" s="209" t="s">
        <v>334</v>
      </c>
      <c r="C113" s="217" t="s">
        <v>335</v>
      </c>
      <c r="D113" s="183" t="s">
        <v>276</v>
      </c>
      <c r="E113" s="190" t="s">
        <v>142</v>
      </c>
      <c r="F113" s="192">
        <v>44</v>
      </c>
      <c r="G113" s="186">
        <v>10.37</v>
      </c>
      <c r="H113" s="186">
        <v>12.23</v>
      </c>
      <c r="I113" s="186">
        <f t="shared" si="29"/>
        <v>22.6</v>
      </c>
      <c r="J113" s="216">
        <f t="shared" si="30"/>
        <v>994.40000000000009</v>
      </c>
      <c r="K113" s="177"/>
      <c r="L113" s="177"/>
      <c r="M113" s="177"/>
      <c r="N113" s="177"/>
      <c r="O113" s="177"/>
      <c r="P113" s="177"/>
      <c r="Q113" s="177"/>
      <c r="R113" s="177"/>
      <c r="S113" s="177"/>
      <c r="T113" s="177"/>
      <c r="U113" s="177"/>
      <c r="V113" s="177"/>
      <c r="W113" s="177"/>
      <c r="X113" s="177"/>
      <c r="Y113" s="177"/>
      <c r="Z113" s="177"/>
      <c r="AA113" s="177"/>
      <c r="AB113" s="177"/>
      <c r="AC113" s="177"/>
      <c r="AD113" s="177"/>
      <c r="AE113" s="177"/>
      <c r="AF113" s="177"/>
      <c r="AG113" s="177"/>
      <c r="AH113" s="177"/>
      <c r="AI113" s="177"/>
      <c r="AJ113" s="177"/>
      <c r="AK113" s="177"/>
      <c r="AL113" s="177"/>
      <c r="AM113" s="177"/>
      <c r="AN113" s="177"/>
      <c r="AO113" s="177"/>
      <c r="AP113" s="177"/>
      <c r="AQ113" s="177"/>
      <c r="AR113" s="177"/>
      <c r="AS113" s="177"/>
      <c r="AT113" s="177"/>
      <c r="AU113" s="177"/>
      <c r="AV113" s="177"/>
      <c r="AW113" s="177"/>
      <c r="AX113" s="177"/>
      <c r="AY113" s="177"/>
      <c r="AZ113" s="177"/>
      <c r="BA113" s="177"/>
      <c r="BB113" s="177"/>
      <c r="BC113" s="177"/>
      <c r="BD113" s="177"/>
      <c r="BE113" s="177"/>
      <c r="BF113" s="177"/>
      <c r="BG113" s="177"/>
      <c r="BH113" s="177"/>
      <c r="BI113" s="177"/>
      <c r="BJ113" s="177"/>
      <c r="BK113" s="177"/>
      <c r="BL113" s="177"/>
      <c r="BM113" s="177"/>
      <c r="BN113" s="177"/>
      <c r="BO113" s="177"/>
      <c r="BP113" s="177"/>
      <c r="BQ113" s="177"/>
      <c r="BR113" s="177"/>
      <c r="BS113" s="177"/>
      <c r="BT113" s="177"/>
      <c r="BU113" s="177"/>
      <c r="BV113" s="177"/>
      <c r="BW113" s="177"/>
      <c r="BX113" s="177"/>
      <c r="BY113" s="177"/>
      <c r="BZ113" s="177"/>
      <c r="CA113" s="177"/>
      <c r="CB113" s="177"/>
      <c r="CC113" s="177"/>
      <c r="CD113" s="177"/>
      <c r="CE113" s="177"/>
      <c r="CF113" s="177"/>
      <c r="CG113" s="177"/>
      <c r="CH113" s="177"/>
      <c r="CI113" s="177"/>
      <c r="CJ113" s="177"/>
      <c r="CK113" s="177"/>
      <c r="CL113" s="177"/>
      <c r="CM113" s="177"/>
      <c r="CN113" s="177"/>
    </row>
    <row r="114" spans="1:92">
      <c r="A114" s="171" t="s">
        <v>336</v>
      </c>
      <c r="B114" s="258" t="s">
        <v>337</v>
      </c>
      <c r="C114" s="259"/>
      <c r="D114" s="259"/>
      <c r="E114" s="259"/>
      <c r="F114" s="259"/>
      <c r="G114" s="259"/>
      <c r="H114" s="259"/>
      <c r="I114" s="260"/>
      <c r="J114" s="172">
        <f>SUM(J115:J115)</f>
        <v>12235.41</v>
      </c>
    </row>
    <row r="115" spans="1:92" s="188" customFormat="1" ht="18">
      <c r="A115" s="182" t="s">
        <v>338</v>
      </c>
      <c r="B115" s="218" t="s">
        <v>357</v>
      </c>
      <c r="C115" s="219" t="s">
        <v>339</v>
      </c>
      <c r="D115" s="218" t="s">
        <v>276</v>
      </c>
      <c r="E115" s="220" t="s">
        <v>138</v>
      </c>
      <c r="F115" s="221">
        <v>33</v>
      </c>
      <c r="G115" s="222">
        <v>164.82</v>
      </c>
      <c r="H115" s="222">
        <v>205.95</v>
      </c>
      <c r="I115" s="222">
        <f t="shared" ref="I115" si="31">H115+G115</f>
        <v>370.77</v>
      </c>
      <c r="J115" s="223">
        <f t="shared" ref="J115" si="32">I115*F115</f>
        <v>12235.41</v>
      </c>
      <c r="K115" s="177"/>
      <c r="L115" s="177"/>
      <c r="M115" s="177"/>
      <c r="N115" s="177"/>
      <c r="O115" s="177"/>
      <c r="P115" s="177"/>
      <c r="Q115" s="177"/>
      <c r="R115" s="177"/>
      <c r="S115" s="177"/>
      <c r="T115" s="177"/>
      <c r="U115" s="177"/>
      <c r="V115" s="177"/>
      <c r="W115" s="177"/>
      <c r="X115" s="177"/>
      <c r="Y115" s="177"/>
      <c r="Z115" s="177"/>
      <c r="AA115" s="177"/>
      <c r="AB115" s="177"/>
      <c r="AC115" s="177"/>
      <c r="AD115" s="177"/>
      <c r="AE115" s="177"/>
      <c r="AF115" s="177"/>
      <c r="AG115" s="177"/>
      <c r="AH115" s="177"/>
      <c r="AI115" s="177"/>
      <c r="AJ115" s="177"/>
      <c r="AK115" s="177"/>
      <c r="AL115" s="177"/>
      <c r="AM115" s="177"/>
      <c r="AN115" s="177"/>
      <c r="AO115" s="177"/>
      <c r="AP115" s="177"/>
      <c r="AQ115" s="177"/>
      <c r="AR115" s="177"/>
      <c r="AS115" s="177"/>
      <c r="AT115" s="177"/>
      <c r="AU115" s="177"/>
      <c r="AV115" s="177"/>
      <c r="AW115" s="177"/>
      <c r="AX115" s="177"/>
      <c r="AY115" s="177"/>
      <c r="AZ115" s="177"/>
      <c r="BA115" s="177"/>
      <c r="BB115" s="177"/>
      <c r="BC115" s="177"/>
      <c r="BD115" s="177"/>
      <c r="BE115" s="177"/>
      <c r="BF115" s="177"/>
      <c r="BG115" s="177"/>
      <c r="BH115" s="177"/>
      <c r="BI115" s="177"/>
      <c r="BJ115" s="177"/>
      <c r="BK115" s="177"/>
      <c r="BL115" s="177"/>
      <c r="BM115" s="177"/>
      <c r="BN115" s="177"/>
      <c r="BO115" s="177"/>
      <c r="BP115" s="177"/>
      <c r="BQ115" s="177"/>
      <c r="BR115" s="177"/>
      <c r="BS115" s="177"/>
      <c r="BT115" s="177"/>
      <c r="BU115" s="177"/>
      <c r="BV115" s="177"/>
      <c r="BW115" s="177"/>
      <c r="BX115" s="177"/>
      <c r="BY115" s="177"/>
      <c r="BZ115" s="177"/>
      <c r="CA115" s="177"/>
      <c r="CB115" s="177"/>
      <c r="CC115" s="177"/>
      <c r="CD115" s="177"/>
      <c r="CE115" s="177"/>
      <c r="CF115" s="177"/>
      <c r="CG115" s="177"/>
      <c r="CH115" s="177"/>
      <c r="CI115" s="177"/>
      <c r="CJ115" s="177"/>
      <c r="CK115" s="177"/>
      <c r="CL115" s="177"/>
      <c r="CM115" s="177"/>
      <c r="CN115" s="177"/>
    </row>
    <row r="116" spans="1:92" s="177" customFormat="1">
      <c r="A116" s="171" t="s">
        <v>340</v>
      </c>
      <c r="B116" s="258" t="s">
        <v>360</v>
      </c>
      <c r="C116" s="259"/>
      <c r="D116" s="259"/>
      <c r="E116" s="259"/>
      <c r="F116" s="259"/>
      <c r="G116" s="259"/>
      <c r="H116" s="259"/>
      <c r="I116" s="260"/>
      <c r="J116" s="172">
        <f>SUM(J117:J118)</f>
        <v>902.92</v>
      </c>
    </row>
    <row r="117" spans="1:92" s="188" customFormat="1">
      <c r="A117" s="182" t="s">
        <v>341</v>
      </c>
      <c r="B117" s="218" t="s">
        <v>362</v>
      </c>
      <c r="C117" s="219" t="s">
        <v>361</v>
      </c>
      <c r="D117" s="218" t="s">
        <v>276</v>
      </c>
      <c r="E117" s="190" t="s">
        <v>142</v>
      </c>
      <c r="F117" s="221">
        <v>3</v>
      </c>
      <c r="G117" s="222">
        <v>8.75</v>
      </c>
      <c r="H117" s="222">
        <v>35.01</v>
      </c>
      <c r="I117" s="222">
        <f t="shared" ref="I117" si="33">H117+G117</f>
        <v>43.76</v>
      </c>
      <c r="J117" s="223">
        <f t="shared" ref="J117" si="34">I117*F117</f>
        <v>131.28</v>
      </c>
      <c r="K117" s="177"/>
      <c r="L117" s="177"/>
      <c r="M117" s="177"/>
      <c r="N117" s="177"/>
      <c r="O117" s="177"/>
      <c r="P117" s="177"/>
      <c r="Q117" s="177"/>
      <c r="R117" s="177"/>
      <c r="S117" s="177"/>
      <c r="T117" s="177"/>
      <c r="U117" s="177"/>
      <c r="V117" s="177"/>
      <c r="W117" s="177"/>
      <c r="X117" s="177"/>
      <c r="Y117" s="177"/>
      <c r="Z117" s="177"/>
      <c r="AA117" s="177"/>
      <c r="AB117" s="177"/>
      <c r="AC117" s="177"/>
      <c r="AD117" s="177"/>
      <c r="AE117" s="177"/>
      <c r="AF117" s="177"/>
      <c r="AG117" s="177"/>
      <c r="AH117" s="177"/>
      <c r="AI117" s="177"/>
      <c r="AJ117" s="177"/>
      <c r="AK117" s="177"/>
      <c r="AL117" s="177"/>
      <c r="AM117" s="177"/>
      <c r="AN117" s="177"/>
      <c r="AO117" s="177"/>
      <c r="AP117" s="177"/>
      <c r="AQ117" s="177"/>
      <c r="AR117" s="177"/>
      <c r="AS117" s="177"/>
      <c r="AT117" s="177"/>
      <c r="AU117" s="177"/>
      <c r="AV117" s="177"/>
      <c r="AW117" s="177"/>
      <c r="AX117" s="177"/>
      <c r="AY117" s="177"/>
      <c r="AZ117" s="177"/>
      <c r="BA117" s="177"/>
      <c r="BB117" s="177"/>
      <c r="BC117" s="177"/>
      <c r="BD117" s="177"/>
      <c r="BE117" s="177"/>
      <c r="BF117" s="177"/>
      <c r="BG117" s="177"/>
      <c r="BH117" s="177"/>
      <c r="BI117" s="177"/>
      <c r="BJ117" s="177"/>
      <c r="BK117" s="177"/>
      <c r="BL117" s="177"/>
      <c r="BM117" s="177"/>
      <c r="BN117" s="177"/>
      <c r="BO117" s="177"/>
      <c r="BP117" s="177"/>
      <c r="BQ117" s="177"/>
      <c r="BR117" s="177"/>
      <c r="BS117" s="177"/>
      <c r="BT117" s="177"/>
      <c r="BU117" s="177"/>
      <c r="BV117" s="177"/>
      <c r="BW117" s="177"/>
      <c r="BX117" s="177"/>
      <c r="BY117" s="177"/>
      <c r="BZ117" s="177"/>
      <c r="CA117" s="177"/>
      <c r="CB117" s="177"/>
      <c r="CC117" s="177"/>
      <c r="CD117" s="177"/>
      <c r="CE117" s="177"/>
      <c r="CF117" s="177"/>
      <c r="CG117" s="177"/>
      <c r="CH117" s="177"/>
      <c r="CI117" s="177"/>
      <c r="CJ117" s="177"/>
      <c r="CK117" s="177"/>
      <c r="CL117" s="177"/>
      <c r="CM117" s="177"/>
      <c r="CN117" s="177"/>
    </row>
    <row r="118" spans="1:92" s="188" customFormat="1">
      <c r="A118" s="182" t="s">
        <v>363</v>
      </c>
      <c r="B118" s="218" t="s">
        <v>365</v>
      </c>
      <c r="C118" s="219" t="s">
        <v>364</v>
      </c>
      <c r="D118" s="218" t="s">
        <v>276</v>
      </c>
      <c r="E118" s="190" t="s">
        <v>142</v>
      </c>
      <c r="F118" s="221">
        <v>1</v>
      </c>
      <c r="G118" s="222">
        <v>29.17</v>
      </c>
      <c r="H118" s="222">
        <v>742.47</v>
      </c>
      <c r="I118" s="222">
        <f t="shared" ref="I118" si="35">H118+G118</f>
        <v>771.64</v>
      </c>
      <c r="J118" s="223">
        <f t="shared" ref="J118" si="36">I118*F118</f>
        <v>771.64</v>
      </c>
      <c r="K118" s="177"/>
      <c r="L118" s="177"/>
      <c r="M118" s="177"/>
      <c r="N118" s="177"/>
      <c r="O118" s="177"/>
      <c r="P118" s="177"/>
      <c r="Q118" s="177"/>
      <c r="R118" s="177"/>
      <c r="S118" s="177"/>
      <c r="T118" s="177"/>
      <c r="U118" s="177"/>
      <c r="V118" s="177"/>
      <c r="W118" s="177"/>
      <c r="X118" s="177"/>
      <c r="Y118" s="177"/>
      <c r="Z118" s="177"/>
      <c r="AA118" s="177"/>
      <c r="AB118" s="177"/>
      <c r="AC118" s="177"/>
      <c r="AD118" s="177"/>
      <c r="AE118" s="177"/>
      <c r="AF118" s="177"/>
      <c r="AG118" s="177"/>
      <c r="AH118" s="177"/>
      <c r="AI118" s="177"/>
      <c r="AJ118" s="177"/>
      <c r="AK118" s="177"/>
      <c r="AL118" s="177"/>
      <c r="AM118" s="177"/>
      <c r="AN118" s="177"/>
      <c r="AO118" s="177"/>
      <c r="AP118" s="177"/>
      <c r="AQ118" s="177"/>
      <c r="AR118" s="177"/>
      <c r="AS118" s="177"/>
      <c r="AT118" s="177"/>
      <c r="AU118" s="177"/>
      <c r="AV118" s="177"/>
      <c r="AW118" s="177"/>
      <c r="AX118" s="177"/>
      <c r="AY118" s="177"/>
      <c r="AZ118" s="177"/>
      <c r="BA118" s="177"/>
      <c r="BB118" s="177"/>
      <c r="BC118" s="177"/>
      <c r="BD118" s="177"/>
      <c r="BE118" s="177"/>
      <c r="BF118" s="177"/>
      <c r="BG118" s="177"/>
      <c r="BH118" s="177"/>
      <c r="BI118" s="177"/>
      <c r="BJ118" s="177"/>
      <c r="BK118" s="177"/>
      <c r="BL118" s="177"/>
      <c r="BM118" s="177"/>
      <c r="BN118" s="177"/>
      <c r="BO118" s="177"/>
      <c r="BP118" s="177"/>
      <c r="BQ118" s="177"/>
      <c r="BR118" s="177"/>
      <c r="BS118" s="177"/>
      <c r="BT118" s="177"/>
      <c r="BU118" s="177"/>
      <c r="BV118" s="177"/>
      <c r="BW118" s="177"/>
      <c r="BX118" s="177"/>
      <c r="BY118" s="177"/>
      <c r="BZ118" s="177"/>
      <c r="CA118" s="177"/>
      <c r="CB118" s="177"/>
      <c r="CC118" s="177"/>
      <c r="CD118" s="177"/>
      <c r="CE118" s="177"/>
      <c r="CF118" s="177"/>
      <c r="CG118" s="177"/>
      <c r="CH118" s="177"/>
      <c r="CI118" s="177"/>
      <c r="CJ118" s="177"/>
      <c r="CK118" s="177"/>
      <c r="CL118" s="177"/>
      <c r="CM118" s="177"/>
      <c r="CN118" s="177"/>
    </row>
    <row r="119" spans="1:92" s="177" customFormat="1">
      <c r="A119" s="171" t="s">
        <v>340</v>
      </c>
      <c r="B119" s="261" t="s">
        <v>366</v>
      </c>
      <c r="C119" s="262"/>
      <c r="D119" s="262"/>
      <c r="E119" s="262"/>
      <c r="F119" s="262"/>
      <c r="G119" s="262"/>
      <c r="H119" s="262"/>
      <c r="I119" s="263"/>
      <c r="J119" s="172">
        <f>SUM(J120:J122)</f>
        <v>6838.8350000000009</v>
      </c>
    </row>
    <row r="120" spans="1:92" s="188" customFormat="1">
      <c r="A120" s="182" t="s">
        <v>341</v>
      </c>
      <c r="B120" s="182" t="s">
        <v>367</v>
      </c>
      <c r="C120" s="184" t="s">
        <v>368</v>
      </c>
      <c r="D120" s="182" t="s">
        <v>276</v>
      </c>
      <c r="E120" s="224" t="s">
        <v>140</v>
      </c>
      <c r="F120" s="225">
        <v>10</v>
      </c>
      <c r="G120" s="226">
        <v>18.71</v>
      </c>
      <c r="H120" s="226">
        <v>190.29</v>
      </c>
      <c r="I120" s="226">
        <f t="shared" ref="I120:I122" si="37">H120+G120</f>
        <v>209</v>
      </c>
      <c r="J120" s="216">
        <f t="shared" ref="J120:J122" si="38">I120*F120</f>
        <v>2090</v>
      </c>
      <c r="K120" s="177"/>
      <c r="L120" s="177"/>
      <c r="M120" s="177"/>
      <c r="N120" s="177"/>
      <c r="O120" s="177"/>
      <c r="P120" s="177"/>
      <c r="Q120" s="177"/>
      <c r="R120" s="177"/>
      <c r="S120" s="177"/>
      <c r="T120" s="177"/>
      <c r="U120" s="177"/>
      <c r="V120" s="177"/>
      <c r="W120" s="177"/>
      <c r="X120" s="177"/>
      <c r="Y120" s="177"/>
      <c r="Z120" s="177"/>
      <c r="AA120" s="177"/>
      <c r="AB120" s="177"/>
      <c r="AC120" s="177"/>
      <c r="AD120" s="177"/>
      <c r="AE120" s="177"/>
      <c r="AF120" s="177"/>
      <c r="AG120" s="177"/>
      <c r="AH120" s="177"/>
      <c r="AI120" s="177"/>
      <c r="AJ120" s="177"/>
      <c r="AK120" s="177"/>
      <c r="AL120" s="177"/>
      <c r="AM120" s="177"/>
      <c r="AN120" s="177"/>
      <c r="AO120" s="177"/>
      <c r="AP120" s="177"/>
      <c r="AQ120" s="177"/>
      <c r="AR120" s="177"/>
      <c r="AS120" s="177"/>
      <c r="AT120" s="177"/>
      <c r="AU120" s="177"/>
      <c r="AV120" s="177"/>
      <c r="AW120" s="177"/>
      <c r="AX120" s="177"/>
      <c r="AY120" s="177"/>
      <c r="AZ120" s="177"/>
      <c r="BA120" s="177"/>
      <c r="BB120" s="177"/>
      <c r="BC120" s="177"/>
      <c r="BD120" s="177"/>
      <c r="BE120" s="177"/>
      <c r="BF120" s="177"/>
      <c r="BG120" s="177"/>
      <c r="BH120" s="177"/>
      <c r="BI120" s="177"/>
      <c r="BJ120" s="177"/>
      <c r="BK120" s="177"/>
      <c r="BL120" s="177"/>
      <c r="BM120" s="177"/>
      <c r="BN120" s="177"/>
      <c r="BO120" s="177"/>
      <c r="BP120" s="177"/>
      <c r="BQ120" s="177"/>
      <c r="BR120" s="177"/>
      <c r="BS120" s="177"/>
      <c r="BT120" s="177"/>
      <c r="BU120" s="177"/>
      <c r="BV120" s="177"/>
      <c r="BW120" s="177"/>
      <c r="BX120" s="177"/>
      <c r="BY120" s="177"/>
      <c r="BZ120" s="177"/>
      <c r="CA120" s="177"/>
      <c r="CB120" s="177"/>
      <c r="CC120" s="177"/>
      <c r="CD120" s="177"/>
      <c r="CE120" s="177"/>
      <c r="CF120" s="177"/>
      <c r="CG120" s="177"/>
      <c r="CH120" s="177"/>
      <c r="CI120" s="177"/>
      <c r="CJ120" s="177"/>
      <c r="CK120" s="177"/>
      <c r="CL120" s="177"/>
      <c r="CM120" s="177"/>
      <c r="CN120" s="177"/>
    </row>
    <row r="121" spans="1:92" s="188" customFormat="1">
      <c r="A121" s="182" t="s">
        <v>363</v>
      </c>
      <c r="B121" s="227" t="s">
        <v>369</v>
      </c>
      <c r="C121" s="228" t="s">
        <v>370</v>
      </c>
      <c r="D121" s="227" t="s">
        <v>276</v>
      </c>
      <c r="E121" s="224" t="s">
        <v>140</v>
      </c>
      <c r="F121" s="225">
        <v>4</v>
      </c>
      <c r="G121" s="226">
        <v>37.4</v>
      </c>
      <c r="H121" s="226">
        <v>855.46</v>
      </c>
      <c r="I121" s="226">
        <f t="shared" si="37"/>
        <v>892.86</v>
      </c>
      <c r="J121" s="216">
        <f t="shared" si="38"/>
        <v>3571.44</v>
      </c>
      <c r="K121" s="177"/>
      <c r="L121" s="177"/>
      <c r="M121" s="177"/>
      <c r="N121" s="177"/>
      <c r="O121" s="177"/>
      <c r="P121" s="177"/>
      <c r="Q121" s="177"/>
      <c r="R121" s="177"/>
      <c r="S121" s="177"/>
      <c r="T121" s="177"/>
      <c r="U121" s="177"/>
      <c r="V121" s="177"/>
      <c r="W121" s="177"/>
      <c r="X121" s="177"/>
      <c r="Y121" s="177"/>
      <c r="Z121" s="177"/>
      <c r="AA121" s="177"/>
      <c r="AB121" s="177"/>
      <c r="AC121" s="177"/>
      <c r="AD121" s="177"/>
      <c r="AE121" s="177"/>
      <c r="AF121" s="177"/>
      <c r="AG121" s="177"/>
      <c r="AH121" s="177"/>
      <c r="AI121" s="177"/>
      <c r="AJ121" s="177"/>
      <c r="AK121" s="177"/>
      <c r="AL121" s="177"/>
      <c r="AM121" s="177"/>
      <c r="AN121" s="177"/>
      <c r="AO121" s="177"/>
      <c r="AP121" s="177"/>
      <c r="AQ121" s="177"/>
      <c r="AR121" s="177"/>
      <c r="AS121" s="177"/>
      <c r="AT121" s="177"/>
      <c r="AU121" s="177"/>
      <c r="AV121" s="177"/>
      <c r="AW121" s="177"/>
      <c r="AX121" s="177"/>
      <c r="AY121" s="177"/>
      <c r="AZ121" s="177"/>
      <c r="BA121" s="177"/>
      <c r="BB121" s="177"/>
      <c r="BC121" s="177"/>
      <c r="BD121" s="177"/>
      <c r="BE121" s="177"/>
      <c r="BF121" s="177"/>
      <c r="BG121" s="177"/>
      <c r="BH121" s="177"/>
      <c r="BI121" s="177"/>
      <c r="BJ121" s="177"/>
      <c r="BK121" s="177"/>
      <c r="BL121" s="177"/>
      <c r="BM121" s="177"/>
      <c r="BN121" s="177"/>
      <c r="BO121" s="177"/>
      <c r="BP121" s="177"/>
      <c r="BQ121" s="177"/>
      <c r="BR121" s="177"/>
      <c r="BS121" s="177"/>
      <c r="BT121" s="177"/>
      <c r="BU121" s="177"/>
      <c r="BV121" s="177"/>
      <c r="BW121" s="177"/>
      <c r="BX121" s="177"/>
      <c r="BY121" s="177"/>
      <c r="BZ121" s="177"/>
      <c r="CA121" s="177"/>
      <c r="CB121" s="177"/>
      <c r="CC121" s="177"/>
      <c r="CD121" s="177"/>
      <c r="CE121" s="177"/>
      <c r="CF121" s="177"/>
      <c r="CG121" s="177"/>
      <c r="CH121" s="177"/>
      <c r="CI121" s="177"/>
      <c r="CJ121" s="177"/>
      <c r="CK121" s="177"/>
      <c r="CL121" s="177"/>
      <c r="CM121" s="177"/>
      <c r="CN121" s="177"/>
    </row>
    <row r="122" spans="1:92" s="188" customFormat="1">
      <c r="A122" s="229" t="s">
        <v>371</v>
      </c>
      <c r="B122" s="230" t="s">
        <v>372</v>
      </c>
      <c r="C122" s="219" t="s">
        <v>373</v>
      </c>
      <c r="D122" s="230" t="s">
        <v>276</v>
      </c>
      <c r="E122" s="231" t="s">
        <v>138</v>
      </c>
      <c r="F122" s="232">
        <v>26.5</v>
      </c>
      <c r="G122" s="233">
        <v>33.18</v>
      </c>
      <c r="H122" s="233">
        <v>11.25</v>
      </c>
      <c r="I122" s="233">
        <f t="shared" si="37"/>
        <v>44.43</v>
      </c>
      <c r="J122" s="216">
        <f t="shared" si="38"/>
        <v>1177.395</v>
      </c>
      <c r="K122" s="177"/>
      <c r="L122" s="177"/>
      <c r="M122" s="177"/>
      <c r="N122" s="177"/>
      <c r="O122" s="177"/>
      <c r="P122" s="177"/>
      <c r="Q122" s="177"/>
      <c r="R122" s="177"/>
      <c r="S122" s="177"/>
      <c r="T122" s="177"/>
      <c r="U122" s="177"/>
      <c r="V122" s="177"/>
      <c r="W122" s="177"/>
      <c r="X122" s="177"/>
      <c r="Y122" s="177"/>
      <c r="Z122" s="177"/>
      <c r="AA122" s="177"/>
      <c r="AB122" s="177"/>
      <c r="AC122" s="177"/>
      <c r="AD122" s="177"/>
      <c r="AE122" s="177"/>
      <c r="AF122" s="177"/>
      <c r="AG122" s="177"/>
      <c r="AH122" s="177"/>
      <c r="AI122" s="177"/>
      <c r="AJ122" s="177"/>
      <c r="AK122" s="177"/>
      <c r="AL122" s="177"/>
      <c r="AM122" s="177"/>
      <c r="AN122" s="177"/>
      <c r="AO122" s="177"/>
      <c r="AP122" s="177"/>
      <c r="AQ122" s="177"/>
      <c r="AR122" s="177"/>
      <c r="AS122" s="177"/>
      <c r="AT122" s="177"/>
      <c r="AU122" s="177"/>
      <c r="AV122" s="177"/>
      <c r="AW122" s="177"/>
      <c r="AX122" s="177"/>
      <c r="AY122" s="177"/>
      <c r="AZ122" s="177"/>
      <c r="BA122" s="177"/>
      <c r="BB122" s="177"/>
      <c r="BC122" s="177"/>
      <c r="BD122" s="177"/>
      <c r="BE122" s="177"/>
      <c r="BF122" s="177"/>
      <c r="BG122" s="177"/>
      <c r="BH122" s="177"/>
      <c r="BI122" s="177"/>
      <c r="BJ122" s="177"/>
      <c r="BK122" s="177"/>
      <c r="BL122" s="177"/>
      <c r="BM122" s="177"/>
      <c r="BN122" s="177"/>
      <c r="BO122" s="177"/>
      <c r="BP122" s="177"/>
      <c r="BQ122" s="177"/>
      <c r="BR122" s="177"/>
      <c r="BS122" s="177"/>
      <c r="BT122" s="177"/>
      <c r="BU122" s="177"/>
      <c r="BV122" s="177"/>
      <c r="BW122" s="177"/>
      <c r="BX122" s="177"/>
      <c r="BY122" s="177"/>
      <c r="BZ122" s="177"/>
      <c r="CA122" s="177"/>
      <c r="CB122" s="177"/>
      <c r="CC122" s="177"/>
      <c r="CD122" s="177"/>
      <c r="CE122" s="177"/>
      <c r="CF122" s="177"/>
      <c r="CG122" s="177"/>
      <c r="CH122" s="177"/>
      <c r="CI122" s="177"/>
      <c r="CJ122" s="177"/>
      <c r="CK122" s="177"/>
      <c r="CL122" s="177"/>
      <c r="CM122" s="177"/>
      <c r="CN122" s="177"/>
    </row>
    <row r="123" spans="1:92">
      <c r="A123" s="149" t="s">
        <v>358</v>
      </c>
      <c r="B123" s="264" t="s">
        <v>119</v>
      </c>
      <c r="C123" s="265"/>
      <c r="D123" s="265"/>
      <c r="E123" s="265"/>
      <c r="F123" s="265"/>
      <c r="G123" s="265"/>
      <c r="H123" s="265"/>
      <c r="I123" s="266"/>
      <c r="J123" s="173">
        <f>SUM(J124)</f>
        <v>590.5</v>
      </c>
    </row>
    <row r="124" spans="1:92" s="188" customFormat="1">
      <c r="A124" s="182" t="s">
        <v>359</v>
      </c>
      <c r="B124" s="183" t="s">
        <v>120</v>
      </c>
      <c r="C124" s="184" t="s">
        <v>121</v>
      </c>
      <c r="D124" s="183" t="s">
        <v>276</v>
      </c>
      <c r="E124" s="190" t="s">
        <v>138</v>
      </c>
      <c r="F124" s="186">
        <v>50</v>
      </c>
      <c r="G124" s="186">
        <v>11.81</v>
      </c>
      <c r="H124" s="186">
        <v>0</v>
      </c>
      <c r="I124" s="186">
        <f>H124+G124</f>
        <v>11.81</v>
      </c>
      <c r="J124" s="187">
        <f>I124*F124</f>
        <v>590.5</v>
      </c>
      <c r="K124" s="177"/>
      <c r="L124" s="177"/>
      <c r="M124" s="177"/>
      <c r="N124" s="177"/>
      <c r="O124" s="177"/>
      <c r="P124" s="177"/>
      <c r="Q124" s="177"/>
      <c r="R124" s="177"/>
      <c r="S124" s="177"/>
      <c r="T124" s="177"/>
      <c r="U124" s="177"/>
      <c r="V124" s="177"/>
      <c r="W124" s="177"/>
      <c r="X124" s="177"/>
      <c r="Y124" s="177"/>
      <c r="Z124" s="177"/>
      <c r="AA124" s="177"/>
      <c r="AB124" s="177"/>
      <c r="AC124" s="177"/>
      <c r="AD124" s="177"/>
      <c r="AE124" s="177"/>
      <c r="AF124" s="177"/>
      <c r="AG124" s="177"/>
      <c r="AH124" s="177"/>
      <c r="AI124" s="177"/>
      <c r="AJ124" s="177"/>
      <c r="AK124" s="177"/>
      <c r="AL124" s="177"/>
      <c r="AM124" s="177"/>
      <c r="AN124" s="177"/>
      <c r="AO124" s="177"/>
      <c r="AP124" s="177"/>
      <c r="AQ124" s="177"/>
      <c r="AR124" s="177"/>
      <c r="AS124" s="177"/>
      <c r="AT124" s="177"/>
      <c r="AU124" s="177"/>
      <c r="AV124" s="177"/>
      <c r="AW124" s="177"/>
      <c r="AX124" s="177"/>
      <c r="AY124" s="177"/>
      <c r="AZ124" s="177"/>
      <c r="BA124" s="177"/>
      <c r="BB124" s="177"/>
      <c r="BC124" s="177"/>
      <c r="BD124" s="177"/>
      <c r="BE124" s="177"/>
      <c r="BF124" s="177"/>
      <c r="BG124" s="177"/>
      <c r="BH124" s="177"/>
      <c r="BI124" s="177"/>
      <c r="BJ124" s="177"/>
      <c r="BK124" s="177"/>
      <c r="BL124" s="177"/>
      <c r="BM124" s="177"/>
      <c r="BN124" s="177"/>
      <c r="BO124" s="177"/>
      <c r="BP124" s="177"/>
      <c r="BQ124" s="177"/>
      <c r="BR124" s="177"/>
      <c r="BS124" s="177"/>
      <c r="BT124" s="177"/>
      <c r="BU124" s="177"/>
      <c r="BV124" s="177"/>
      <c r="BW124" s="177"/>
      <c r="BX124" s="177"/>
      <c r="BY124" s="177"/>
      <c r="BZ124" s="177"/>
      <c r="CA124" s="177"/>
      <c r="CB124" s="177"/>
      <c r="CC124" s="177"/>
      <c r="CD124" s="177"/>
      <c r="CE124" s="177"/>
      <c r="CF124" s="177"/>
      <c r="CG124" s="177"/>
      <c r="CH124" s="177"/>
      <c r="CI124" s="177"/>
      <c r="CJ124" s="177"/>
      <c r="CK124" s="177"/>
      <c r="CL124" s="177"/>
      <c r="CM124" s="177"/>
      <c r="CN124" s="177"/>
    </row>
    <row r="125" spans="1:92">
      <c r="A125" s="150">
        <v>9</v>
      </c>
      <c r="B125" s="258" t="s">
        <v>122</v>
      </c>
      <c r="C125" s="259"/>
      <c r="D125" s="259"/>
      <c r="E125" s="259"/>
      <c r="F125" s="259"/>
      <c r="G125" s="259"/>
      <c r="H125" s="259"/>
      <c r="I125" s="260"/>
      <c r="J125" s="174">
        <f>SUM(J126)</f>
        <v>13561.27</v>
      </c>
    </row>
    <row r="126" spans="1:92">
      <c r="A126" s="149" t="s">
        <v>123</v>
      </c>
      <c r="B126" s="258" t="s">
        <v>124</v>
      </c>
      <c r="C126" s="259"/>
      <c r="D126" s="259"/>
      <c r="E126" s="259"/>
      <c r="F126" s="259"/>
      <c r="G126" s="259"/>
      <c r="H126" s="259"/>
      <c r="I126" s="260"/>
      <c r="J126" s="174">
        <f>SUM(J127:J130)</f>
        <v>13561.27</v>
      </c>
    </row>
    <row r="127" spans="1:92" s="188" customFormat="1" ht="18">
      <c r="A127" s="182" t="s">
        <v>125</v>
      </c>
      <c r="B127" s="182" t="s">
        <v>378</v>
      </c>
      <c r="C127" s="194" t="s">
        <v>147</v>
      </c>
      <c r="D127" s="183" t="s">
        <v>54</v>
      </c>
      <c r="E127" s="190" t="s">
        <v>145</v>
      </c>
      <c r="F127" s="186">
        <v>1</v>
      </c>
      <c r="G127" s="200">
        <v>3150.07</v>
      </c>
      <c r="H127" s="186">
        <v>773.07</v>
      </c>
      <c r="I127" s="200">
        <f t="shared" ref="I127:I129" si="39">H127+G127</f>
        <v>3923.1400000000003</v>
      </c>
      <c r="J127" s="187">
        <f t="shared" ref="J127:J129" si="40">I127*F127</f>
        <v>3923.1400000000003</v>
      </c>
      <c r="K127" s="177"/>
      <c r="L127" s="177"/>
      <c r="M127" s="177"/>
      <c r="N127" s="177"/>
      <c r="O127" s="177"/>
      <c r="P127" s="177"/>
      <c r="Q127" s="177"/>
      <c r="R127" s="177"/>
      <c r="S127" s="177"/>
      <c r="T127" s="177"/>
      <c r="U127" s="177"/>
      <c r="V127" s="177"/>
      <c r="W127" s="177"/>
      <c r="X127" s="177"/>
      <c r="Y127" s="177"/>
      <c r="Z127" s="177"/>
      <c r="AA127" s="177"/>
      <c r="AB127" s="177"/>
      <c r="AC127" s="177"/>
      <c r="AD127" s="177"/>
      <c r="AE127" s="177"/>
      <c r="AF127" s="177"/>
      <c r="AG127" s="177"/>
      <c r="AH127" s="177"/>
      <c r="AI127" s="177"/>
      <c r="AJ127" s="177"/>
      <c r="AK127" s="177"/>
      <c r="AL127" s="177"/>
      <c r="AM127" s="177"/>
      <c r="AN127" s="177"/>
      <c r="AO127" s="177"/>
      <c r="AP127" s="177"/>
      <c r="AQ127" s="177"/>
      <c r="AR127" s="177"/>
      <c r="AS127" s="177"/>
      <c r="AT127" s="177"/>
      <c r="AU127" s="177"/>
      <c r="AV127" s="177"/>
      <c r="AW127" s="177"/>
      <c r="AX127" s="177"/>
      <c r="AY127" s="177"/>
      <c r="AZ127" s="177"/>
      <c r="BA127" s="177"/>
      <c r="BB127" s="177"/>
      <c r="BC127" s="177"/>
      <c r="BD127" s="177"/>
      <c r="BE127" s="177"/>
      <c r="BF127" s="177"/>
      <c r="BG127" s="177"/>
      <c r="BH127" s="177"/>
      <c r="BI127" s="177"/>
      <c r="BJ127" s="177"/>
      <c r="BK127" s="177"/>
      <c r="BL127" s="177"/>
      <c r="BM127" s="177"/>
      <c r="BN127" s="177"/>
      <c r="BO127" s="177"/>
      <c r="BP127" s="177"/>
      <c r="BQ127" s="177"/>
      <c r="BR127" s="177"/>
      <c r="BS127" s="177"/>
      <c r="BT127" s="177"/>
      <c r="BU127" s="177"/>
      <c r="BV127" s="177"/>
      <c r="BW127" s="177"/>
      <c r="BX127" s="177"/>
      <c r="BY127" s="177"/>
      <c r="BZ127" s="177"/>
      <c r="CA127" s="177"/>
      <c r="CB127" s="177"/>
      <c r="CC127" s="177"/>
      <c r="CD127" s="177"/>
      <c r="CE127" s="177"/>
      <c r="CF127" s="177"/>
      <c r="CG127" s="177"/>
      <c r="CH127" s="177"/>
      <c r="CI127" s="177"/>
      <c r="CJ127" s="177"/>
      <c r="CK127" s="177"/>
      <c r="CL127" s="177"/>
      <c r="CM127" s="177"/>
      <c r="CN127" s="177"/>
    </row>
    <row r="128" spans="1:92" s="188" customFormat="1">
      <c r="A128" s="182" t="s">
        <v>126</v>
      </c>
      <c r="B128" s="183" t="s">
        <v>66</v>
      </c>
      <c r="C128" s="184" t="s">
        <v>127</v>
      </c>
      <c r="D128" s="183" t="s">
        <v>276</v>
      </c>
      <c r="E128" s="190" t="s">
        <v>143</v>
      </c>
      <c r="F128" s="186">
        <v>1</v>
      </c>
      <c r="G128" s="200">
        <v>3437.14</v>
      </c>
      <c r="H128" s="186">
        <v>843.47</v>
      </c>
      <c r="I128" s="200">
        <f t="shared" si="39"/>
        <v>4280.6099999999997</v>
      </c>
      <c r="J128" s="187">
        <f t="shared" si="40"/>
        <v>4280.6099999999997</v>
      </c>
      <c r="K128" s="177"/>
      <c r="L128" s="177"/>
      <c r="M128" s="177"/>
      <c r="N128" s="177"/>
      <c r="O128" s="177"/>
      <c r="P128" s="177"/>
      <c r="Q128" s="177"/>
      <c r="R128" s="177"/>
      <c r="S128" s="177"/>
      <c r="T128" s="177"/>
      <c r="U128" s="177"/>
      <c r="V128" s="177"/>
      <c r="W128" s="177"/>
      <c r="X128" s="177"/>
      <c r="Y128" s="177"/>
      <c r="Z128" s="177"/>
      <c r="AA128" s="177"/>
      <c r="AB128" s="177"/>
      <c r="AC128" s="177"/>
      <c r="AD128" s="177"/>
      <c r="AE128" s="177"/>
      <c r="AF128" s="177"/>
      <c r="AG128" s="177"/>
      <c r="AH128" s="177"/>
      <c r="AI128" s="177"/>
      <c r="AJ128" s="177"/>
      <c r="AK128" s="177"/>
      <c r="AL128" s="177"/>
      <c r="AM128" s="177"/>
      <c r="AN128" s="177"/>
      <c r="AO128" s="177"/>
      <c r="AP128" s="177"/>
      <c r="AQ128" s="177"/>
      <c r="AR128" s="177"/>
      <c r="AS128" s="177"/>
      <c r="AT128" s="177"/>
      <c r="AU128" s="177"/>
      <c r="AV128" s="177"/>
      <c r="AW128" s="177"/>
      <c r="AX128" s="177"/>
      <c r="AY128" s="177"/>
      <c r="AZ128" s="177"/>
      <c r="BA128" s="177"/>
      <c r="BB128" s="177"/>
      <c r="BC128" s="177"/>
      <c r="BD128" s="177"/>
      <c r="BE128" s="177"/>
      <c r="BF128" s="177"/>
      <c r="BG128" s="177"/>
      <c r="BH128" s="177"/>
      <c r="BI128" s="177"/>
      <c r="BJ128" s="177"/>
      <c r="BK128" s="177"/>
      <c r="BL128" s="177"/>
      <c r="BM128" s="177"/>
      <c r="BN128" s="177"/>
      <c r="BO128" s="177"/>
      <c r="BP128" s="177"/>
      <c r="BQ128" s="177"/>
      <c r="BR128" s="177"/>
      <c r="BS128" s="177"/>
      <c r="BT128" s="177"/>
      <c r="BU128" s="177"/>
      <c r="BV128" s="177"/>
      <c r="BW128" s="177"/>
      <c r="BX128" s="177"/>
      <c r="BY128" s="177"/>
      <c r="BZ128" s="177"/>
      <c r="CA128" s="177"/>
      <c r="CB128" s="177"/>
      <c r="CC128" s="177"/>
      <c r="CD128" s="177"/>
      <c r="CE128" s="177"/>
      <c r="CF128" s="177"/>
      <c r="CG128" s="177"/>
      <c r="CH128" s="177"/>
      <c r="CI128" s="177"/>
      <c r="CJ128" s="177"/>
      <c r="CK128" s="177"/>
      <c r="CL128" s="177"/>
      <c r="CM128" s="177"/>
      <c r="CN128" s="177"/>
    </row>
    <row r="129" spans="1:92" s="188" customFormat="1">
      <c r="A129" s="182" t="s">
        <v>128</v>
      </c>
      <c r="B129" s="183" t="s">
        <v>66</v>
      </c>
      <c r="C129" s="184" t="s">
        <v>129</v>
      </c>
      <c r="D129" s="183" t="s">
        <v>276</v>
      </c>
      <c r="E129" s="190" t="s">
        <v>143</v>
      </c>
      <c r="F129" s="186">
        <v>1</v>
      </c>
      <c r="G129" s="200">
        <v>1090.03</v>
      </c>
      <c r="H129" s="186">
        <v>267.49</v>
      </c>
      <c r="I129" s="200">
        <f t="shared" si="39"/>
        <v>1357.52</v>
      </c>
      <c r="J129" s="187">
        <f t="shared" si="40"/>
        <v>1357.52</v>
      </c>
      <c r="K129" s="177"/>
      <c r="L129" s="177"/>
      <c r="M129" s="177"/>
      <c r="N129" s="177"/>
      <c r="O129" s="177"/>
      <c r="P129" s="177"/>
      <c r="Q129" s="177"/>
      <c r="R129" s="177"/>
      <c r="S129" s="177"/>
      <c r="T129" s="177"/>
      <c r="U129" s="177"/>
      <c r="V129" s="177"/>
      <c r="W129" s="177"/>
      <c r="X129" s="177"/>
      <c r="Y129" s="177"/>
      <c r="Z129" s="177"/>
      <c r="AA129" s="177"/>
      <c r="AB129" s="177"/>
      <c r="AC129" s="177"/>
      <c r="AD129" s="177"/>
      <c r="AE129" s="177"/>
      <c r="AF129" s="177"/>
      <c r="AG129" s="177"/>
      <c r="AH129" s="177"/>
      <c r="AI129" s="177"/>
      <c r="AJ129" s="177"/>
      <c r="AK129" s="177"/>
      <c r="AL129" s="177"/>
      <c r="AM129" s="177"/>
      <c r="AN129" s="177"/>
      <c r="AO129" s="177"/>
      <c r="AP129" s="177"/>
      <c r="AQ129" s="177"/>
      <c r="AR129" s="177"/>
      <c r="AS129" s="177"/>
      <c r="AT129" s="177"/>
      <c r="AU129" s="177"/>
      <c r="AV129" s="177"/>
      <c r="AW129" s="177"/>
      <c r="AX129" s="177"/>
      <c r="AY129" s="177"/>
      <c r="AZ129" s="177"/>
      <c r="BA129" s="177"/>
      <c r="BB129" s="177"/>
      <c r="BC129" s="177"/>
      <c r="BD129" s="177"/>
      <c r="BE129" s="177"/>
      <c r="BF129" s="177"/>
      <c r="BG129" s="177"/>
      <c r="BH129" s="177"/>
      <c r="BI129" s="177"/>
      <c r="BJ129" s="177"/>
      <c r="BK129" s="177"/>
      <c r="BL129" s="177"/>
      <c r="BM129" s="177"/>
      <c r="BN129" s="177"/>
      <c r="BO129" s="177"/>
      <c r="BP129" s="177"/>
      <c r="BQ129" s="177"/>
      <c r="BR129" s="177"/>
      <c r="BS129" s="177"/>
      <c r="BT129" s="177"/>
      <c r="BU129" s="177"/>
      <c r="BV129" s="177"/>
      <c r="BW129" s="177"/>
      <c r="BX129" s="177"/>
      <c r="BY129" s="177"/>
      <c r="BZ129" s="177"/>
      <c r="CA129" s="177"/>
      <c r="CB129" s="177"/>
      <c r="CC129" s="177"/>
      <c r="CD129" s="177"/>
      <c r="CE129" s="177"/>
      <c r="CF129" s="177"/>
      <c r="CG129" s="177"/>
      <c r="CH129" s="177"/>
      <c r="CI129" s="177"/>
      <c r="CJ129" s="177"/>
      <c r="CK129" s="177"/>
      <c r="CL129" s="177"/>
      <c r="CM129" s="177"/>
      <c r="CN129" s="177"/>
    </row>
    <row r="130" spans="1:92" s="188" customFormat="1" ht="18">
      <c r="A130" s="189" t="s">
        <v>208</v>
      </c>
      <c r="B130" s="183" t="s">
        <v>163</v>
      </c>
      <c r="C130" s="194" t="s">
        <v>196</v>
      </c>
      <c r="D130" s="234" t="s">
        <v>164</v>
      </c>
      <c r="E130" s="190" t="s">
        <v>143</v>
      </c>
      <c r="F130" s="186">
        <v>1</v>
      </c>
      <c r="G130" s="200">
        <v>4000</v>
      </c>
      <c r="H130" s="200">
        <v>0</v>
      </c>
      <c r="I130" s="200">
        <f t="shared" ref="I130" si="41">H130+G130</f>
        <v>4000</v>
      </c>
      <c r="J130" s="187">
        <f t="shared" ref="J130" si="42">I130*F130</f>
        <v>4000</v>
      </c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  <c r="X130" s="177"/>
      <c r="Y130" s="177"/>
      <c r="Z130" s="177"/>
      <c r="AA130" s="177"/>
      <c r="AB130" s="177"/>
      <c r="AC130" s="177"/>
      <c r="AD130" s="177"/>
      <c r="AE130" s="177"/>
      <c r="AF130" s="177"/>
      <c r="AG130" s="177"/>
      <c r="AH130" s="177"/>
      <c r="AI130" s="177"/>
      <c r="AJ130" s="177"/>
      <c r="AK130" s="177"/>
      <c r="AL130" s="177"/>
      <c r="AM130" s="177"/>
      <c r="AN130" s="177"/>
      <c r="AO130" s="177"/>
      <c r="AP130" s="177"/>
      <c r="AQ130" s="177"/>
      <c r="AR130" s="177"/>
      <c r="AS130" s="177"/>
      <c r="AT130" s="177"/>
      <c r="AU130" s="177"/>
      <c r="AV130" s="177"/>
      <c r="AW130" s="177"/>
      <c r="AX130" s="177"/>
      <c r="AY130" s="177"/>
      <c r="AZ130" s="177"/>
      <c r="BA130" s="177"/>
      <c r="BB130" s="177"/>
      <c r="BC130" s="177"/>
      <c r="BD130" s="177"/>
      <c r="BE130" s="177"/>
      <c r="BF130" s="177"/>
      <c r="BG130" s="177"/>
      <c r="BH130" s="177"/>
      <c r="BI130" s="177"/>
      <c r="BJ130" s="177"/>
      <c r="BK130" s="177"/>
      <c r="BL130" s="177"/>
      <c r="BM130" s="177"/>
      <c r="BN130" s="177"/>
      <c r="BO130" s="177"/>
      <c r="BP130" s="177"/>
      <c r="BQ130" s="177"/>
      <c r="BR130" s="177"/>
      <c r="BS130" s="177"/>
      <c r="BT130" s="177"/>
      <c r="BU130" s="177"/>
      <c r="BV130" s="177"/>
      <c r="BW130" s="177"/>
      <c r="BX130" s="177"/>
      <c r="BY130" s="177"/>
      <c r="BZ130" s="177"/>
      <c r="CA130" s="177"/>
      <c r="CB130" s="177"/>
      <c r="CC130" s="177"/>
      <c r="CD130" s="177"/>
      <c r="CE130" s="177"/>
      <c r="CF130" s="177"/>
      <c r="CG130" s="177"/>
      <c r="CH130" s="177"/>
      <c r="CI130" s="177"/>
      <c r="CJ130" s="177"/>
      <c r="CK130" s="177"/>
      <c r="CL130" s="177"/>
      <c r="CM130" s="177"/>
      <c r="CN130" s="177"/>
    </row>
    <row r="131" spans="1:92">
      <c r="A131" s="252"/>
      <c r="B131" s="252"/>
      <c r="C131" s="252"/>
      <c r="D131" s="252"/>
      <c r="E131" s="252"/>
      <c r="F131" s="252"/>
      <c r="G131" s="253"/>
      <c r="H131" s="256" t="s">
        <v>130</v>
      </c>
      <c r="I131" s="257"/>
      <c r="J131" s="174">
        <f>SUM(J8,J12,J19,J23,J34,J50,J81,J95,J125)</f>
        <v>172278.95049999998</v>
      </c>
    </row>
    <row r="132" spans="1:92">
      <c r="A132" s="254"/>
      <c r="B132" s="254"/>
      <c r="C132" s="254"/>
      <c r="D132" s="254"/>
      <c r="E132" s="254"/>
      <c r="F132" s="254"/>
      <c r="G132" s="255"/>
      <c r="H132" s="256" t="s">
        <v>131</v>
      </c>
      <c r="I132" s="257"/>
      <c r="J132" s="174">
        <f>J131*0.2</f>
        <v>34455.790099999998</v>
      </c>
    </row>
    <row r="133" spans="1:92">
      <c r="A133" s="254"/>
      <c r="B133" s="254"/>
      <c r="C133" s="254"/>
      <c r="D133" s="254"/>
      <c r="E133" s="254"/>
      <c r="F133" s="254"/>
      <c r="G133" s="255"/>
      <c r="H133" s="256" t="s">
        <v>132</v>
      </c>
      <c r="I133" s="257"/>
      <c r="J133" s="174">
        <f>SUM(J131:J132)</f>
        <v>206734.74059999996</v>
      </c>
    </row>
    <row r="134" spans="1:92">
      <c r="D134" s="178"/>
      <c r="E134" s="179"/>
      <c r="F134" s="178"/>
      <c r="I134" s="178"/>
      <c r="J134" s="177"/>
    </row>
    <row r="135" spans="1:92">
      <c r="D135" s="178"/>
      <c r="E135" s="179"/>
      <c r="F135" s="178"/>
      <c r="I135" s="178"/>
      <c r="J135" s="177"/>
    </row>
    <row r="136" spans="1:92">
      <c r="C136" s="120" t="s">
        <v>391</v>
      </c>
      <c r="D136" s="160"/>
      <c r="E136" s="176"/>
      <c r="F136" s="176"/>
      <c r="I136" s="176"/>
      <c r="J136" s="122"/>
      <c r="K136" s="112"/>
      <c r="L136" s="109"/>
      <c r="M136" s="109"/>
    </row>
    <row r="137" spans="1:92">
      <c r="C137" s="153"/>
      <c r="D137" s="160"/>
      <c r="E137" s="176"/>
      <c r="F137" s="176"/>
      <c r="I137" s="176"/>
      <c r="J137" s="122"/>
      <c r="K137" s="113"/>
      <c r="L137" s="109"/>
      <c r="M137" s="109"/>
    </row>
    <row r="138" spans="1:92" ht="20.25">
      <c r="C138" s="123"/>
      <c r="D138" s="251" t="s">
        <v>167</v>
      </c>
      <c r="E138" s="251"/>
      <c r="F138" s="251"/>
      <c r="G138" s="251"/>
      <c r="H138" s="251"/>
      <c r="I138" s="251"/>
      <c r="J138" s="251"/>
      <c r="K138" s="119"/>
      <c r="L138" s="119"/>
      <c r="M138" s="119"/>
    </row>
    <row r="139" spans="1:92" ht="10.5" customHeight="1">
      <c r="C139" s="153"/>
      <c r="D139" s="250" t="s">
        <v>168</v>
      </c>
      <c r="E139" s="250"/>
      <c r="F139" s="250"/>
      <c r="G139" s="250"/>
      <c r="H139" s="250"/>
      <c r="I139" s="250"/>
      <c r="J139" s="250"/>
      <c r="K139" s="249"/>
      <c r="L139" s="249"/>
      <c r="M139" s="249"/>
    </row>
    <row r="140" spans="1:92">
      <c r="D140" s="178"/>
      <c r="E140" s="179"/>
      <c r="F140" s="178"/>
      <c r="I140" s="178"/>
      <c r="J140" s="177"/>
    </row>
    <row r="141" spans="1:92">
      <c r="D141" s="178"/>
      <c r="E141" s="179"/>
      <c r="F141" s="178"/>
      <c r="I141" s="178"/>
      <c r="J141" s="177"/>
    </row>
    <row r="142" spans="1:92">
      <c r="D142" s="178"/>
      <c r="E142" s="179"/>
      <c r="F142" s="178"/>
      <c r="I142" s="178"/>
      <c r="J142" s="177"/>
    </row>
    <row r="143" spans="1:92">
      <c r="D143" s="178"/>
      <c r="E143" s="179"/>
      <c r="F143" s="178"/>
      <c r="I143" s="178"/>
      <c r="J143" s="177"/>
    </row>
    <row r="144" spans="1:92">
      <c r="D144" s="178"/>
      <c r="E144" s="179"/>
      <c r="F144" s="178"/>
      <c r="I144" s="178"/>
      <c r="J144" s="177"/>
    </row>
    <row r="145" spans="4:10">
      <c r="D145" s="178"/>
      <c r="E145" s="179"/>
      <c r="F145" s="178"/>
      <c r="I145" s="178"/>
      <c r="J145" s="177"/>
    </row>
    <row r="146" spans="4:10">
      <c r="D146" s="178"/>
      <c r="E146" s="179"/>
      <c r="F146" s="178"/>
      <c r="I146" s="178"/>
      <c r="J146" s="177"/>
    </row>
    <row r="147" spans="4:10">
      <c r="D147" s="178"/>
      <c r="E147" s="179"/>
      <c r="F147" s="178"/>
      <c r="I147" s="178"/>
      <c r="J147" s="177"/>
    </row>
    <row r="148" spans="4:10">
      <c r="D148" s="178"/>
      <c r="E148" s="179"/>
      <c r="F148" s="178"/>
      <c r="I148" s="178"/>
      <c r="J148" s="177"/>
    </row>
    <row r="149" spans="4:10">
      <c r="D149" s="178"/>
      <c r="E149" s="179"/>
      <c r="F149" s="178"/>
      <c r="I149" s="178"/>
      <c r="J149" s="177"/>
    </row>
    <row r="150" spans="4:10">
      <c r="D150" s="178"/>
      <c r="E150" s="179"/>
      <c r="F150" s="178"/>
      <c r="I150" s="178"/>
      <c r="J150" s="177"/>
    </row>
    <row r="151" spans="4:10">
      <c r="D151" s="178"/>
      <c r="E151" s="179"/>
      <c r="F151" s="178"/>
      <c r="I151" s="178"/>
      <c r="J151" s="177"/>
    </row>
    <row r="152" spans="4:10">
      <c r="D152" s="178"/>
      <c r="E152" s="179"/>
      <c r="F152" s="178"/>
      <c r="I152" s="178"/>
      <c r="J152" s="177"/>
    </row>
    <row r="153" spans="4:10">
      <c r="D153" s="178"/>
      <c r="E153" s="179"/>
      <c r="F153" s="178"/>
      <c r="I153" s="178"/>
      <c r="J153" s="177"/>
    </row>
    <row r="154" spans="4:10">
      <c r="D154" s="178"/>
      <c r="E154" s="179"/>
      <c r="F154" s="178"/>
      <c r="I154" s="178"/>
      <c r="J154" s="177"/>
    </row>
    <row r="155" spans="4:10">
      <c r="D155" s="178"/>
      <c r="E155" s="179"/>
      <c r="F155" s="178"/>
      <c r="I155" s="178"/>
      <c r="J155" s="177"/>
    </row>
    <row r="156" spans="4:10">
      <c r="D156" s="178"/>
      <c r="E156" s="179"/>
      <c r="F156" s="178"/>
      <c r="I156" s="178"/>
      <c r="J156" s="177"/>
    </row>
    <row r="157" spans="4:10">
      <c r="D157" s="178"/>
      <c r="E157" s="179"/>
      <c r="F157" s="178"/>
      <c r="I157" s="178"/>
      <c r="J157" s="177"/>
    </row>
    <row r="158" spans="4:10">
      <c r="D158" s="178"/>
      <c r="E158" s="179"/>
      <c r="F158" s="178"/>
      <c r="I158" s="178"/>
      <c r="J158" s="177"/>
    </row>
    <row r="159" spans="4:10">
      <c r="D159" s="178"/>
      <c r="E159" s="179"/>
      <c r="F159" s="178"/>
      <c r="I159" s="178"/>
      <c r="J159" s="177"/>
    </row>
    <row r="160" spans="4:10">
      <c r="D160" s="178"/>
      <c r="E160" s="179"/>
      <c r="F160" s="178"/>
      <c r="I160" s="178"/>
      <c r="J160" s="177"/>
    </row>
    <row r="161" spans="4:10">
      <c r="D161" s="178"/>
      <c r="E161" s="179"/>
      <c r="F161" s="178"/>
      <c r="I161" s="178"/>
      <c r="J161" s="177"/>
    </row>
    <row r="162" spans="4:10">
      <c r="D162" s="178"/>
      <c r="E162" s="179"/>
      <c r="F162" s="178"/>
      <c r="I162" s="178"/>
      <c r="J162" s="177"/>
    </row>
    <row r="163" spans="4:10">
      <c r="D163" s="178"/>
      <c r="E163" s="179"/>
      <c r="F163" s="178"/>
      <c r="I163" s="178"/>
      <c r="J163" s="177"/>
    </row>
    <row r="164" spans="4:10">
      <c r="D164" s="178"/>
      <c r="E164" s="179"/>
      <c r="F164" s="178"/>
      <c r="I164" s="178"/>
      <c r="J164" s="177"/>
    </row>
    <row r="165" spans="4:10">
      <c r="D165" s="178"/>
      <c r="E165" s="179"/>
      <c r="F165" s="178"/>
      <c r="I165" s="178"/>
      <c r="J165" s="177"/>
    </row>
    <row r="166" spans="4:10">
      <c r="D166" s="178"/>
      <c r="E166" s="179"/>
      <c r="F166" s="178"/>
      <c r="I166" s="178"/>
      <c r="J166" s="177"/>
    </row>
    <row r="167" spans="4:10">
      <c r="D167" s="178"/>
      <c r="E167" s="179"/>
      <c r="F167" s="178"/>
      <c r="I167" s="178"/>
      <c r="J167" s="177"/>
    </row>
    <row r="168" spans="4:10">
      <c r="D168" s="178"/>
      <c r="E168" s="179"/>
      <c r="F168" s="178"/>
      <c r="I168" s="178"/>
      <c r="J168" s="177"/>
    </row>
    <row r="169" spans="4:10">
      <c r="D169" s="178"/>
      <c r="E169" s="179"/>
      <c r="F169" s="178"/>
      <c r="I169" s="178"/>
      <c r="J169" s="177"/>
    </row>
    <row r="170" spans="4:10">
      <c r="D170" s="178"/>
      <c r="E170" s="179"/>
      <c r="F170" s="178"/>
      <c r="I170" s="178"/>
      <c r="J170" s="177"/>
    </row>
    <row r="171" spans="4:10">
      <c r="D171" s="178"/>
      <c r="E171" s="179"/>
      <c r="F171" s="178"/>
      <c r="I171" s="178"/>
      <c r="J171" s="177"/>
    </row>
    <row r="172" spans="4:10">
      <c r="D172" s="178"/>
      <c r="E172" s="179"/>
      <c r="F172" s="178"/>
      <c r="I172" s="178"/>
      <c r="J172" s="177"/>
    </row>
    <row r="173" spans="4:10">
      <c r="D173" s="178"/>
      <c r="E173" s="179"/>
      <c r="F173" s="178"/>
      <c r="I173" s="178"/>
      <c r="J173" s="177"/>
    </row>
    <row r="174" spans="4:10">
      <c r="D174" s="178"/>
      <c r="E174" s="179"/>
      <c r="F174" s="178"/>
      <c r="I174" s="178"/>
      <c r="J174" s="177"/>
    </row>
    <row r="175" spans="4:10">
      <c r="D175" s="178"/>
      <c r="E175" s="179"/>
      <c r="F175" s="178"/>
      <c r="I175" s="178"/>
      <c r="J175" s="177"/>
    </row>
    <row r="176" spans="4:10">
      <c r="D176" s="178"/>
      <c r="E176" s="179"/>
      <c r="F176" s="178"/>
      <c r="I176" s="178"/>
      <c r="J176" s="177"/>
    </row>
    <row r="177" spans="4:10">
      <c r="D177" s="178"/>
      <c r="E177" s="179"/>
      <c r="F177" s="178"/>
      <c r="I177" s="178"/>
      <c r="J177" s="177"/>
    </row>
    <row r="178" spans="4:10">
      <c r="D178" s="178"/>
      <c r="E178" s="179"/>
      <c r="F178" s="178"/>
      <c r="I178" s="178"/>
      <c r="J178" s="177"/>
    </row>
    <row r="179" spans="4:10">
      <c r="D179" s="178"/>
      <c r="E179" s="179"/>
      <c r="F179" s="178"/>
      <c r="I179" s="178"/>
      <c r="J179" s="177"/>
    </row>
    <row r="180" spans="4:10">
      <c r="D180" s="178"/>
      <c r="E180" s="179"/>
      <c r="F180" s="178"/>
      <c r="I180" s="178"/>
      <c r="J180" s="177"/>
    </row>
    <row r="181" spans="4:10">
      <c r="D181" s="178"/>
      <c r="E181" s="179"/>
      <c r="F181" s="178"/>
      <c r="I181" s="178"/>
      <c r="J181" s="177"/>
    </row>
    <row r="182" spans="4:10">
      <c r="D182" s="178"/>
      <c r="E182" s="179"/>
      <c r="F182" s="178"/>
      <c r="I182" s="178"/>
      <c r="J182" s="177"/>
    </row>
    <row r="183" spans="4:10">
      <c r="D183" s="178"/>
      <c r="E183" s="179"/>
      <c r="F183" s="178"/>
      <c r="I183" s="178"/>
      <c r="J183" s="177"/>
    </row>
    <row r="184" spans="4:10">
      <c r="D184" s="178"/>
      <c r="E184" s="179"/>
      <c r="F184" s="178"/>
      <c r="I184" s="178"/>
      <c r="J184" s="177"/>
    </row>
    <row r="185" spans="4:10">
      <c r="D185" s="178"/>
      <c r="E185" s="179"/>
      <c r="F185" s="178"/>
      <c r="I185" s="178"/>
      <c r="J185" s="177"/>
    </row>
    <row r="186" spans="4:10">
      <c r="D186" s="178"/>
      <c r="E186" s="179"/>
      <c r="F186" s="178"/>
      <c r="I186" s="178"/>
      <c r="J186" s="177"/>
    </row>
    <row r="187" spans="4:10">
      <c r="D187" s="178"/>
      <c r="E187" s="179"/>
      <c r="F187" s="178"/>
      <c r="I187" s="178"/>
      <c r="J187" s="177"/>
    </row>
    <row r="188" spans="4:10">
      <c r="D188" s="178"/>
      <c r="E188" s="179"/>
      <c r="F188" s="178"/>
      <c r="I188" s="178"/>
      <c r="J188" s="177"/>
    </row>
    <row r="189" spans="4:10">
      <c r="D189" s="178"/>
      <c r="E189" s="179"/>
      <c r="F189" s="178"/>
      <c r="I189" s="178"/>
      <c r="J189" s="177"/>
    </row>
    <row r="190" spans="4:10">
      <c r="D190" s="178"/>
      <c r="E190" s="179"/>
      <c r="F190" s="178"/>
      <c r="I190" s="178"/>
      <c r="J190" s="177"/>
    </row>
    <row r="191" spans="4:10">
      <c r="D191" s="178"/>
      <c r="E191" s="179"/>
      <c r="F191" s="178"/>
      <c r="I191" s="178"/>
      <c r="J191" s="177"/>
    </row>
    <row r="192" spans="4:10">
      <c r="D192" s="178"/>
      <c r="E192" s="179"/>
      <c r="F192" s="178"/>
      <c r="I192" s="178"/>
      <c r="J192" s="177"/>
    </row>
    <row r="193" spans="4:10">
      <c r="D193" s="178"/>
      <c r="E193" s="179"/>
      <c r="F193" s="178"/>
      <c r="I193" s="178"/>
      <c r="J193" s="177"/>
    </row>
    <row r="194" spans="4:10">
      <c r="D194" s="178"/>
      <c r="E194" s="179"/>
      <c r="F194" s="178"/>
      <c r="I194" s="178"/>
      <c r="J194" s="177"/>
    </row>
    <row r="195" spans="4:10">
      <c r="D195" s="178"/>
      <c r="E195" s="179"/>
      <c r="F195" s="178"/>
      <c r="I195" s="178"/>
      <c r="J195" s="177"/>
    </row>
    <row r="196" spans="4:10">
      <c r="D196" s="178"/>
      <c r="E196" s="179"/>
      <c r="F196" s="178"/>
      <c r="I196" s="178"/>
      <c r="J196" s="177"/>
    </row>
    <row r="197" spans="4:10">
      <c r="D197" s="178"/>
      <c r="E197" s="179"/>
      <c r="F197" s="178"/>
      <c r="I197" s="178"/>
      <c r="J197" s="177"/>
    </row>
    <row r="198" spans="4:10">
      <c r="D198" s="178"/>
      <c r="E198" s="179"/>
      <c r="F198" s="178"/>
      <c r="I198" s="178"/>
      <c r="J198" s="177"/>
    </row>
    <row r="199" spans="4:10">
      <c r="D199" s="178"/>
      <c r="E199" s="179"/>
      <c r="F199" s="178"/>
      <c r="I199" s="178"/>
      <c r="J199" s="177"/>
    </row>
    <row r="200" spans="4:10">
      <c r="D200" s="178"/>
      <c r="E200" s="179"/>
      <c r="F200" s="178"/>
      <c r="I200" s="178"/>
      <c r="J200" s="177"/>
    </row>
    <row r="201" spans="4:10">
      <c r="D201" s="178"/>
      <c r="E201" s="179"/>
      <c r="F201" s="178"/>
      <c r="I201" s="178"/>
      <c r="J201" s="177"/>
    </row>
    <row r="202" spans="4:10">
      <c r="D202" s="178"/>
      <c r="E202" s="179"/>
      <c r="F202" s="178"/>
      <c r="I202" s="178"/>
      <c r="J202" s="177"/>
    </row>
    <row r="203" spans="4:10">
      <c r="D203" s="178"/>
      <c r="E203" s="179"/>
      <c r="F203" s="178"/>
      <c r="I203" s="178"/>
      <c r="J203" s="177"/>
    </row>
    <row r="204" spans="4:10">
      <c r="D204" s="178"/>
      <c r="E204" s="179"/>
      <c r="F204" s="178"/>
      <c r="I204" s="178"/>
      <c r="J204" s="177"/>
    </row>
    <row r="205" spans="4:10">
      <c r="D205" s="178"/>
      <c r="E205" s="179"/>
      <c r="F205" s="178"/>
      <c r="I205" s="178"/>
      <c r="J205" s="177"/>
    </row>
    <row r="206" spans="4:10">
      <c r="D206" s="178"/>
      <c r="E206" s="179"/>
      <c r="F206" s="178"/>
      <c r="I206" s="178"/>
      <c r="J206" s="177"/>
    </row>
    <row r="207" spans="4:10">
      <c r="D207" s="178"/>
      <c r="E207" s="179"/>
      <c r="F207" s="178"/>
      <c r="I207" s="178"/>
      <c r="J207" s="177"/>
    </row>
    <row r="208" spans="4:10">
      <c r="D208" s="178"/>
      <c r="E208" s="179"/>
      <c r="F208" s="178"/>
      <c r="I208" s="178"/>
      <c r="J208" s="177"/>
    </row>
    <row r="209" spans="4:10">
      <c r="D209" s="178"/>
      <c r="E209" s="179"/>
      <c r="F209" s="178"/>
      <c r="I209" s="178"/>
      <c r="J209" s="177"/>
    </row>
    <row r="210" spans="4:10">
      <c r="D210" s="178"/>
      <c r="E210" s="179"/>
      <c r="F210" s="178"/>
      <c r="I210" s="178"/>
      <c r="J210" s="177"/>
    </row>
    <row r="211" spans="4:10">
      <c r="D211" s="178"/>
      <c r="E211" s="179"/>
      <c r="F211" s="178"/>
      <c r="I211" s="178"/>
      <c r="J211" s="177"/>
    </row>
    <row r="212" spans="4:10">
      <c r="D212" s="178"/>
      <c r="E212" s="179"/>
      <c r="F212" s="178"/>
      <c r="I212" s="178"/>
      <c r="J212" s="177"/>
    </row>
    <row r="213" spans="4:10">
      <c r="D213" s="178"/>
      <c r="E213" s="179"/>
      <c r="F213" s="178"/>
      <c r="I213" s="178"/>
      <c r="J213" s="177"/>
    </row>
    <row r="214" spans="4:10">
      <c r="D214" s="178"/>
      <c r="E214" s="179"/>
      <c r="F214" s="178"/>
      <c r="I214" s="178"/>
      <c r="J214" s="177"/>
    </row>
    <row r="215" spans="4:10">
      <c r="D215" s="178"/>
      <c r="E215" s="179"/>
      <c r="F215" s="178"/>
      <c r="I215" s="178"/>
      <c r="J215" s="177"/>
    </row>
    <row r="216" spans="4:10">
      <c r="D216" s="178"/>
      <c r="E216" s="179"/>
      <c r="F216" s="178"/>
      <c r="I216" s="178"/>
      <c r="J216" s="177"/>
    </row>
    <row r="217" spans="4:10">
      <c r="D217" s="178"/>
      <c r="E217" s="179"/>
      <c r="F217" s="178"/>
      <c r="I217" s="178"/>
      <c r="J217" s="177"/>
    </row>
    <row r="218" spans="4:10">
      <c r="D218" s="178"/>
      <c r="E218" s="179"/>
      <c r="F218" s="178"/>
      <c r="I218" s="178"/>
      <c r="J218" s="177"/>
    </row>
    <row r="219" spans="4:10">
      <c r="D219" s="178"/>
      <c r="E219" s="179"/>
      <c r="F219" s="178"/>
      <c r="I219" s="178"/>
      <c r="J219" s="177"/>
    </row>
    <row r="220" spans="4:10">
      <c r="D220" s="178"/>
      <c r="E220" s="179"/>
      <c r="F220" s="178"/>
      <c r="I220" s="178"/>
      <c r="J220" s="177"/>
    </row>
    <row r="221" spans="4:10">
      <c r="D221" s="178"/>
      <c r="E221" s="179"/>
      <c r="F221" s="178"/>
      <c r="I221" s="178"/>
      <c r="J221" s="177"/>
    </row>
    <row r="222" spans="4:10">
      <c r="D222" s="178"/>
      <c r="E222" s="179"/>
      <c r="F222" s="178"/>
      <c r="I222" s="178"/>
      <c r="J222" s="177"/>
    </row>
    <row r="223" spans="4:10">
      <c r="D223" s="178"/>
      <c r="E223" s="179"/>
      <c r="F223" s="178"/>
      <c r="I223" s="178"/>
      <c r="J223" s="177"/>
    </row>
    <row r="224" spans="4:10">
      <c r="D224" s="178"/>
      <c r="E224" s="179"/>
      <c r="F224" s="178"/>
      <c r="I224" s="178"/>
      <c r="J224" s="177"/>
    </row>
    <row r="225" spans="4:10">
      <c r="D225" s="178"/>
      <c r="E225" s="179"/>
      <c r="F225" s="178"/>
      <c r="I225" s="178"/>
      <c r="J225" s="177"/>
    </row>
    <row r="226" spans="4:10">
      <c r="D226" s="178"/>
      <c r="E226" s="179"/>
      <c r="F226" s="178"/>
      <c r="I226" s="178"/>
      <c r="J226" s="177"/>
    </row>
    <row r="227" spans="4:10">
      <c r="D227" s="178"/>
      <c r="E227" s="179"/>
      <c r="F227" s="178"/>
      <c r="I227" s="178"/>
      <c r="J227" s="177"/>
    </row>
    <row r="228" spans="4:10">
      <c r="D228" s="178"/>
      <c r="E228" s="179"/>
      <c r="F228" s="178"/>
      <c r="I228" s="178"/>
      <c r="J228" s="177"/>
    </row>
    <row r="229" spans="4:10">
      <c r="D229" s="178"/>
      <c r="E229" s="179"/>
      <c r="F229" s="178"/>
      <c r="I229" s="178"/>
      <c r="J229" s="177"/>
    </row>
    <row r="230" spans="4:10">
      <c r="D230" s="178"/>
      <c r="E230" s="179"/>
      <c r="F230" s="178"/>
      <c r="I230" s="178"/>
      <c r="J230" s="177"/>
    </row>
    <row r="231" spans="4:10">
      <c r="D231" s="178"/>
      <c r="E231" s="179"/>
      <c r="F231" s="178"/>
      <c r="I231" s="178"/>
      <c r="J231" s="177"/>
    </row>
    <row r="232" spans="4:10">
      <c r="D232" s="178"/>
      <c r="E232" s="179"/>
      <c r="F232" s="178"/>
      <c r="I232" s="178"/>
      <c r="J232" s="177"/>
    </row>
    <row r="233" spans="4:10">
      <c r="D233" s="178"/>
      <c r="E233" s="179"/>
      <c r="F233" s="178"/>
      <c r="I233" s="178"/>
      <c r="J233" s="177"/>
    </row>
    <row r="234" spans="4:10">
      <c r="D234" s="178"/>
      <c r="E234" s="179"/>
      <c r="F234" s="178"/>
      <c r="I234" s="178"/>
      <c r="J234" s="177"/>
    </row>
    <row r="235" spans="4:10">
      <c r="D235" s="178"/>
      <c r="E235" s="179"/>
      <c r="F235" s="178"/>
      <c r="I235" s="178"/>
      <c r="J235" s="177"/>
    </row>
    <row r="236" spans="4:10">
      <c r="D236" s="178"/>
      <c r="E236" s="179"/>
      <c r="F236" s="178"/>
      <c r="I236" s="178"/>
      <c r="J236" s="177"/>
    </row>
    <row r="237" spans="4:10">
      <c r="D237" s="178"/>
      <c r="E237" s="179"/>
      <c r="F237" s="178"/>
      <c r="I237" s="178"/>
      <c r="J237" s="177"/>
    </row>
    <row r="238" spans="4:10">
      <c r="D238" s="178"/>
      <c r="E238" s="179"/>
      <c r="F238" s="178"/>
      <c r="I238" s="178"/>
      <c r="J238" s="177"/>
    </row>
    <row r="239" spans="4:10">
      <c r="D239" s="178"/>
      <c r="E239" s="179"/>
      <c r="F239" s="178"/>
      <c r="I239" s="178"/>
      <c r="J239" s="177"/>
    </row>
    <row r="240" spans="4:10">
      <c r="D240" s="178"/>
      <c r="E240" s="179"/>
      <c r="F240" s="178"/>
      <c r="I240" s="178"/>
      <c r="J240" s="177"/>
    </row>
    <row r="241" spans="4:10">
      <c r="D241" s="178"/>
      <c r="E241" s="179"/>
      <c r="F241" s="178"/>
      <c r="I241" s="178"/>
      <c r="J241" s="177"/>
    </row>
    <row r="242" spans="4:10">
      <c r="D242" s="178"/>
      <c r="E242" s="179"/>
      <c r="F242" s="178"/>
      <c r="I242" s="178"/>
      <c r="J242" s="177"/>
    </row>
    <row r="243" spans="4:10">
      <c r="D243" s="178"/>
      <c r="E243" s="179"/>
      <c r="F243" s="178"/>
      <c r="I243" s="178"/>
      <c r="J243" s="177"/>
    </row>
    <row r="244" spans="4:10">
      <c r="D244" s="178"/>
      <c r="E244" s="179"/>
      <c r="F244" s="178"/>
      <c r="I244" s="178"/>
      <c r="J244" s="177"/>
    </row>
    <row r="245" spans="4:10">
      <c r="D245" s="178"/>
      <c r="E245" s="179"/>
      <c r="F245" s="178"/>
      <c r="I245" s="178"/>
      <c r="J245" s="177"/>
    </row>
    <row r="246" spans="4:10">
      <c r="D246" s="178"/>
      <c r="E246" s="179"/>
      <c r="F246" s="178"/>
      <c r="I246" s="178"/>
      <c r="J246" s="177"/>
    </row>
    <row r="247" spans="4:10">
      <c r="D247" s="178"/>
      <c r="E247" s="179"/>
      <c r="F247" s="178"/>
      <c r="I247" s="178"/>
      <c r="J247" s="177"/>
    </row>
    <row r="248" spans="4:10">
      <c r="D248" s="178"/>
      <c r="E248" s="179"/>
      <c r="F248" s="178"/>
      <c r="I248" s="178"/>
      <c r="J248" s="177"/>
    </row>
    <row r="249" spans="4:10">
      <c r="D249" s="178"/>
      <c r="E249" s="179"/>
      <c r="F249" s="178"/>
      <c r="I249" s="178"/>
      <c r="J249" s="177"/>
    </row>
    <row r="250" spans="4:10">
      <c r="D250" s="178"/>
      <c r="E250" s="179"/>
      <c r="F250" s="178"/>
      <c r="I250" s="178"/>
      <c r="J250" s="177"/>
    </row>
    <row r="251" spans="4:10">
      <c r="D251" s="178"/>
      <c r="E251" s="179"/>
      <c r="F251" s="178"/>
      <c r="I251" s="178"/>
      <c r="J251" s="177"/>
    </row>
    <row r="252" spans="4:10">
      <c r="D252" s="178"/>
      <c r="E252" s="179"/>
      <c r="F252" s="178"/>
      <c r="I252" s="178"/>
      <c r="J252" s="177"/>
    </row>
    <row r="253" spans="4:10">
      <c r="D253" s="178"/>
      <c r="E253" s="179"/>
      <c r="F253" s="178"/>
      <c r="I253" s="178"/>
      <c r="J253" s="177"/>
    </row>
    <row r="254" spans="4:10">
      <c r="D254" s="178"/>
      <c r="E254" s="179"/>
      <c r="F254" s="178"/>
      <c r="I254" s="178"/>
      <c r="J254" s="177"/>
    </row>
    <row r="255" spans="4:10">
      <c r="D255" s="178"/>
      <c r="E255" s="179"/>
      <c r="F255" s="178"/>
      <c r="I255" s="178"/>
      <c r="J255" s="177"/>
    </row>
    <row r="256" spans="4:10">
      <c r="D256" s="178"/>
      <c r="E256" s="179"/>
      <c r="F256" s="178"/>
      <c r="I256" s="178"/>
      <c r="J256" s="177"/>
    </row>
    <row r="257" spans="4:10">
      <c r="D257" s="178"/>
      <c r="E257" s="179"/>
      <c r="F257" s="178"/>
      <c r="I257" s="178"/>
      <c r="J257" s="177"/>
    </row>
    <row r="258" spans="4:10">
      <c r="D258" s="178"/>
      <c r="E258" s="179"/>
      <c r="F258" s="178"/>
      <c r="I258" s="178"/>
      <c r="J258" s="177"/>
    </row>
    <row r="259" spans="4:10">
      <c r="D259" s="178"/>
      <c r="E259" s="179"/>
      <c r="F259" s="178"/>
      <c r="I259" s="178"/>
      <c r="J259" s="177"/>
    </row>
    <row r="260" spans="4:10">
      <c r="D260" s="178"/>
      <c r="E260" s="179"/>
      <c r="F260" s="178"/>
      <c r="I260" s="178"/>
      <c r="J260" s="177"/>
    </row>
    <row r="261" spans="4:10">
      <c r="D261" s="178"/>
      <c r="E261" s="179"/>
      <c r="F261" s="178"/>
      <c r="I261" s="178"/>
      <c r="J261" s="177"/>
    </row>
    <row r="262" spans="4:10">
      <c r="D262" s="178"/>
      <c r="E262" s="179"/>
      <c r="F262" s="178"/>
      <c r="I262" s="178"/>
      <c r="J262" s="177"/>
    </row>
    <row r="263" spans="4:10">
      <c r="D263" s="178"/>
      <c r="E263" s="179"/>
      <c r="F263" s="178"/>
      <c r="I263" s="178"/>
      <c r="J263" s="177"/>
    </row>
    <row r="264" spans="4:10">
      <c r="D264" s="178"/>
      <c r="E264" s="179"/>
      <c r="F264" s="178"/>
      <c r="I264" s="178"/>
      <c r="J264" s="177"/>
    </row>
    <row r="265" spans="4:10">
      <c r="D265" s="178"/>
      <c r="E265" s="179"/>
      <c r="F265" s="178"/>
      <c r="I265" s="178"/>
      <c r="J265" s="177"/>
    </row>
    <row r="266" spans="4:10">
      <c r="D266" s="178"/>
      <c r="E266" s="179"/>
      <c r="F266" s="178"/>
      <c r="I266" s="178"/>
      <c r="J266" s="177"/>
    </row>
    <row r="267" spans="4:10">
      <c r="D267" s="178"/>
      <c r="E267" s="179"/>
      <c r="F267" s="178"/>
      <c r="I267" s="178"/>
      <c r="J267" s="177"/>
    </row>
    <row r="268" spans="4:10">
      <c r="D268" s="178"/>
      <c r="E268" s="179"/>
      <c r="F268" s="178"/>
      <c r="I268" s="178"/>
      <c r="J268" s="177"/>
    </row>
    <row r="269" spans="4:10">
      <c r="D269" s="178"/>
      <c r="E269" s="179"/>
      <c r="F269" s="178"/>
      <c r="I269" s="178"/>
      <c r="J269" s="177"/>
    </row>
    <row r="270" spans="4:10">
      <c r="D270" s="178"/>
      <c r="E270" s="179"/>
      <c r="F270" s="178"/>
      <c r="I270" s="178"/>
      <c r="J270" s="177"/>
    </row>
    <row r="271" spans="4:10">
      <c r="D271" s="178"/>
      <c r="E271" s="179"/>
      <c r="F271" s="178"/>
      <c r="I271" s="178"/>
      <c r="J271" s="177"/>
    </row>
    <row r="272" spans="4:10">
      <c r="D272" s="178"/>
      <c r="E272" s="179"/>
      <c r="F272" s="178"/>
      <c r="I272" s="178"/>
      <c r="J272" s="177"/>
    </row>
    <row r="273" spans="4:10">
      <c r="D273" s="178"/>
      <c r="E273" s="179"/>
      <c r="F273" s="178"/>
      <c r="I273" s="178"/>
      <c r="J273" s="177"/>
    </row>
    <row r="274" spans="4:10">
      <c r="D274" s="178"/>
      <c r="E274" s="179"/>
      <c r="F274" s="178"/>
      <c r="I274" s="178"/>
      <c r="J274" s="177"/>
    </row>
    <row r="275" spans="4:10">
      <c r="D275" s="178"/>
      <c r="E275" s="179"/>
      <c r="F275" s="178"/>
      <c r="I275" s="178"/>
      <c r="J275" s="177"/>
    </row>
    <row r="276" spans="4:10">
      <c r="D276" s="178"/>
      <c r="E276" s="179"/>
      <c r="F276" s="178"/>
      <c r="I276" s="178"/>
      <c r="J276" s="177"/>
    </row>
    <row r="277" spans="4:10">
      <c r="D277" s="178"/>
      <c r="E277" s="179"/>
      <c r="F277" s="178"/>
      <c r="I277" s="178"/>
      <c r="J277" s="177"/>
    </row>
    <row r="278" spans="4:10">
      <c r="D278" s="178"/>
      <c r="E278" s="179"/>
      <c r="F278" s="178"/>
      <c r="I278" s="178"/>
      <c r="J278" s="177"/>
    </row>
    <row r="279" spans="4:10">
      <c r="D279" s="178"/>
      <c r="E279" s="179"/>
      <c r="F279" s="178"/>
      <c r="I279" s="178"/>
      <c r="J279" s="177"/>
    </row>
    <row r="280" spans="4:10">
      <c r="D280" s="178"/>
      <c r="E280" s="179"/>
      <c r="F280" s="178"/>
      <c r="I280" s="178"/>
      <c r="J280" s="177"/>
    </row>
    <row r="281" spans="4:10">
      <c r="D281" s="178"/>
      <c r="E281" s="179"/>
      <c r="F281" s="178"/>
      <c r="I281" s="178"/>
      <c r="J281" s="177"/>
    </row>
    <row r="282" spans="4:10">
      <c r="D282" s="178"/>
      <c r="E282" s="179"/>
      <c r="F282" s="178"/>
      <c r="I282" s="178"/>
      <c r="J282" s="177"/>
    </row>
    <row r="283" spans="4:10">
      <c r="D283" s="178"/>
      <c r="E283" s="179"/>
      <c r="F283" s="178"/>
      <c r="I283" s="178"/>
      <c r="J283" s="177"/>
    </row>
    <row r="284" spans="4:10">
      <c r="D284" s="178"/>
      <c r="E284" s="179"/>
      <c r="F284" s="178"/>
      <c r="I284" s="178"/>
      <c r="J284" s="177"/>
    </row>
    <row r="285" spans="4:10">
      <c r="D285" s="178"/>
      <c r="E285" s="179"/>
      <c r="F285" s="178"/>
      <c r="I285" s="178"/>
      <c r="J285" s="177"/>
    </row>
    <row r="286" spans="4:10">
      <c r="D286" s="178"/>
      <c r="E286" s="179"/>
      <c r="F286" s="178"/>
      <c r="I286" s="178"/>
      <c r="J286" s="177"/>
    </row>
    <row r="287" spans="4:10">
      <c r="D287" s="178"/>
      <c r="E287" s="179"/>
      <c r="F287" s="178"/>
      <c r="I287" s="178"/>
      <c r="J287" s="177"/>
    </row>
    <row r="288" spans="4:10">
      <c r="D288" s="178"/>
      <c r="E288" s="179"/>
      <c r="F288" s="178"/>
      <c r="I288" s="178"/>
      <c r="J288" s="177"/>
    </row>
    <row r="289" spans="4:10">
      <c r="D289" s="178"/>
      <c r="E289" s="179"/>
      <c r="F289" s="178"/>
      <c r="I289" s="178"/>
      <c r="J289" s="177"/>
    </row>
    <row r="290" spans="4:10">
      <c r="D290" s="178"/>
      <c r="E290" s="179"/>
      <c r="F290" s="178"/>
      <c r="I290" s="178"/>
      <c r="J290" s="177"/>
    </row>
    <row r="291" spans="4:10">
      <c r="D291" s="178"/>
      <c r="E291" s="179"/>
      <c r="F291" s="178"/>
      <c r="I291" s="178"/>
      <c r="J291" s="177"/>
    </row>
    <row r="292" spans="4:10">
      <c r="D292" s="178"/>
      <c r="E292" s="179"/>
      <c r="F292" s="178"/>
      <c r="I292" s="178"/>
      <c r="J292" s="177"/>
    </row>
    <row r="293" spans="4:10">
      <c r="D293" s="178"/>
      <c r="E293" s="179"/>
      <c r="F293" s="178"/>
      <c r="I293" s="178"/>
      <c r="J293" s="177"/>
    </row>
    <row r="294" spans="4:10">
      <c r="D294" s="178"/>
      <c r="E294" s="179"/>
      <c r="F294" s="178"/>
      <c r="I294" s="178"/>
      <c r="J294" s="177"/>
    </row>
    <row r="295" spans="4:10">
      <c r="D295" s="178"/>
      <c r="E295" s="179"/>
      <c r="F295" s="178"/>
      <c r="I295" s="178"/>
      <c r="J295" s="177"/>
    </row>
    <row r="296" spans="4:10">
      <c r="D296" s="178"/>
      <c r="E296" s="179"/>
      <c r="F296" s="178"/>
      <c r="I296" s="178"/>
      <c r="J296" s="177"/>
    </row>
    <row r="297" spans="4:10">
      <c r="D297" s="178"/>
      <c r="E297" s="179"/>
      <c r="F297" s="178"/>
      <c r="I297" s="178"/>
      <c r="J297" s="177"/>
    </row>
    <row r="298" spans="4:10">
      <c r="D298" s="178"/>
      <c r="E298" s="179"/>
      <c r="F298" s="178"/>
      <c r="I298" s="178"/>
      <c r="J298" s="177"/>
    </row>
    <row r="299" spans="4:10">
      <c r="D299" s="178"/>
      <c r="E299" s="179"/>
      <c r="F299" s="178"/>
      <c r="I299" s="178"/>
      <c r="J299" s="177"/>
    </row>
    <row r="300" spans="4:10">
      <c r="D300" s="178"/>
      <c r="E300" s="179"/>
      <c r="F300" s="178"/>
      <c r="I300" s="178"/>
      <c r="J300" s="177"/>
    </row>
    <row r="301" spans="4:10">
      <c r="D301" s="178"/>
      <c r="E301" s="179"/>
      <c r="F301" s="178"/>
      <c r="I301" s="178"/>
      <c r="J301" s="177"/>
    </row>
    <row r="302" spans="4:10">
      <c r="D302" s="178"/>
      <c r="E302" s="179"/>
      <c r="F302" s="178"/>
      <c r="I302" s="178"/>
      <c r="J302" s="177"/>
    </row>
    <row r="303" spans="4:10">
      <c r="D303" s="178"/>
      <c r="E303" s="179"/>
      <c r="F303" s="178"/>
      <c r="I303" s="178"/>
      <c r="J303" s="177"/>
    </row>
    <row r="304" spans="4:10">
      <c r="D304" s="178"/>
      <c r="E304" s="179"/>
      <c r="F304" s="178"/>
      <c r="I304" s="178"/>
      <c r="J304" s="177"/>
    </row>
    <row r="305" spans="4:10">
      <c r="D305" s="178"/>
      <c r="E305" s="179"/>
      <c r="F305" s="178"/>
      <c r="I305" s="178"/>
      <c r="J305" s="177"/>
    </row>
    <row r="306" spans="4:10">
      <c r="D306" s="178"/>
      <c r="E306" s="179"/>
      <c r="F306" s="178"/>
      <c r="I306" s="178"/>
      <c r="J306" s="177"/>
    </row>
    <row r="307" spans="4:10">
      <c r="D307" s="178"/>
      <c r="E307" s="179"/>
      <c r="F307" s="178"/>
      <c r="I307" s="178"/>
      <c r="J307" s="177"/>
    </row>
    <row r="308" spans="4:10">
      <c r="D308" s="178"/>
      <c r="E308" s="179"/>
      <c r="F308" s="178"/>
      <c r="I308" s="178"/>
      <c r="J308" s="177"/>
    </row>
    <row r="309" spans="4:10">
      <c r="D309" s="178"/>
      <c r="E309" s="179"/>
      <c r="F309" s="178"/>
      <c r="I309" s="178"/>
      <c r="J309" s="177"/>
    </row>
    <row r="310" spans="4:10">
      <c r="D310" s="178"/>
      <c r="E310" s="179"/>
      <c r="F310" s="178"/>
      <c r="I310" s="178"/>
      <c r="J310" s="177"/>
    </row>
    <row r="311" spans="4:10">
      <c r="D311" s="178"/>
      <c r="E311" s="179"/>
      <c r="F311" s="178"/>
      <c r="I311" s="178"/>
      <c r="J311" s="177"/>
    </row>
    <row r="312" spans="4:10">
      <c r="D312" s="178"/>
      <c r="E312" s="179"/>
      <c r="F312" s="178"/>
      <c r="I312" s="178"/>
      <c r="J312" s="177"/>
    </row>
    <row r="313" spans="4:10">
      <c r="D313" s="178"/>
      <c r="E313" s="179"/>
      <c r="F313" s="178"/>
      <c r="I313" s="178"/>
      <c r="J313" s="177"/>
    </row>
    <row r="314" spans="4:10">
      <c r="D314" s="178"/>
      <c r="E314" s="179"/>
      <c r="F314" s="178"/>
      <c r="I314" s="178"/>
      <c r="J314" s="177"/>
    </row>
    <row r="315" spans="4:10">
      <c r="D315" s="178"/>
      <c r="E315" s="179"/>
      <c r="F315" s="178"/>
      <c r="I315" s="178"/>
      <c r="J315" s="177"/>
    </row>
    <row r="316" spans="4:10">
      <c r="D316" s="178"/>
      <c r="E316" s="179"/>
      <c r="F316" s="178"/>
      <c r="I316" s="178"/>
      <c r="J316" s="177"/>
    </row>
    <row r="317" spans="4:10">
      <c r="D317" s="178"/>
      <c r="E317" s="179"/>
      <c r="F317" s="178"/>
      <c r="I317" s="178"/>
      <c r="J317" s="177"/>
    </row>
    <row r="318" spans="4:10">
      <c r="D318" s="178"/>
      <c r="E318" s="179"/>
      <c r="F318" s="178"/>
      <c r="I318" s="178"/>
      <c r="J318" s="177"/>
    </row>
    <row r="319" spans="4:10">
      <c r="D319" s="178"/>
      <c r="E319" s="179"/>
      <c r="F319" s="178"/>
      <c r="I319" s="178"/>
      <c r="J319" s="177"/>
    </row>
    <row r="320" spans="4:10">
      <c r="D320" s="178"/>
      <c r="E320" s="179"/>
      <c r="F320" s="178"/>
      <c r="I320" s="178"/>
      <c r="J320" s="177"/>
    </row>
    <row r="321" spans="4:10">
      <c r="D321" s="178"/>
      <c r="E321" s="179"/>
      <c r="F321" s="178"/>
      <c r="I321" s="178"/>
      <c r="J321" s="177"/>
    </row>
    <row r="322" spans="4:10">
      <c r="D322" s="178"/>
      <c r="E322" s="179"/>
      <c r="F322" s="178"/>
      <c r="I322" s="178"/>
      <c r="J322" s="177"/>
    </row>
    <row r="323" spans="4:10">
      <c r="D323" s="178"/>
      <c r="E323" s="179"/>
      <c r="F323" s="178"/>
      <c r="I323" s="178"/>
      <c r="J323" s="177"/>
    </row>
    <row r="324" spans="4:10">
      <c r="D324" s="178"/>
      <c r="E324" s="179"/>
      <c r="F324" s="178"/>
      <c r="I324" s="178"/>
      <c r="J324" s="177"/>
    </row>
    <row r="325" spans="4:10">
      <c r="D325" s="178"/>
      <c r="E325" s="179"/>
      <c r="F325" s="178"/>
      <c r="I325" s="178"/>
      <c r="J325" s="177"/>
    </row>
    <row r="326" spans="4:10">
      <c r="D326" s="178"/>
      <c r="E326" s="179"/>
      <c r="F326" s="178"/>
      <c r="I326" s="178"/>
      <c r="J326" s="177"/>
    </row>
    <row r="327" spans="4:10">
      <c r="D327" s="178"/>
      <c r="E327" s="179"/>
      <c r="F327" s="178"/>
      <c r="I327" s="178"/>
      <c r="J327" s="177"/>
    </row>
    <row r="328" spans="4:10">
      <c r="D328" s="178"/>
      <c r="E328" s="179"/>
      <c r="F328" s="178"/>
      <c r="I328" s="178"/>
      <c r="J328" s="177"/>
    </row>
    <row r="329" spans="4:10">
      <c r="D329" s="178"/>
      <c r="E329" s="179"/>
      <c r="F329" s="178"/>
      <c r="I329" s="178"/>
      <c r="J329" s="177"/>
    </row>
    <row r="330" spans="4:10">
      <c r="D330" s="178"/>
      <c r="E330" s="179"/>
      <c r="F330" s="178"/>
      <c r="I330" s="178"/>
      <c r="J330" s="177"/>
    </row>
    <row r="331" spans="4:10">
      <c r="D331" s="178"/>
      <c r="E331" s="179"/>
      <c r="F331" s="178"/>
      <c r="I331" s="178"/>
      <c r="J331" s="177"/>
    </row>
    <row r="332" spans="4:10">
      <c r="D332" s="178"/>
      <c r="E332" s="179"/>
      <c r="F332" s="178"/>
      <c r="I332" s="178"/>
      <c r="J332" s="177"/>
    </row>
    <row r="333" spans="4:10">
      <c r="D333" s="178"/>
      <c r="E333" s="179"/>
      <c r="F333" s="178"/>
      <c r="I333" s="178"/>
      <c r="J333" s="177"/>
    </row>
    <row r="334" spans="4:10">
      <c r="D334" s="178"/>
      <c r="E334" s="179"/>
      <c r="F334" s="178"/>
      <c r="I334" s="178"/>
      <c r="J334" s="177"/>
    </row>
    <row r="335" spans="4:10">
      <c r="D335" s="178"/>
      <c r="E335" s="179"/>
      <c r="F335" s="178"/>
      <c r="I335" s="178"/>
      <c r="J335" s="177"/>
    </row>
    <row r="336" spans="4:10">
      <c r="D336" s="178"/>
      <c r="E336" s="179"/>
      <c r="F336" s="178"/>
      <c r="I336" s="178"/>
      <c r="J336" s="177"/>
    </row>
    <row r="337" spans="4:10">
      <c r="D337" s="178"/>
      <c r="E337" s="179"/>
      <c r="F337" s="178"/>
      <c r="I337" s="178"/>
      <c r="J337" s="177"/>
    </row>
    <row r="338" spans="4:10">
      <c r="D338" s="178"/>
      <c r="E338" s="179"/>
      <c r="F338" s="178"/>
      <c r="I338" s="178"/>
      <c r="J338" s="177"/>
    </row>
    <row r="339" spans="4:10">
      <c r="D339" s="178"/>
      <c r="E339" s="179"/>
      <c r="F339" s="178"/>
      <c r="I339" s="178"/>
      <c r="J339" s="177"/>
    </row>
    <row r="340" spans="4:10">
      <c r="D340" s="178"/>
      <c r="E340" s="179"/>
      <c r="F340" s="178"/>
      <c r="I340" s="178"/>
      <c r="J340" s="177"/>
    </row>
    <row r="341" spans="4:10">
      <c r="D341" s="178"/>
      <c r="E341" s="179"/>
      <c r="F341" s="178"/>
      <c r="I341" s="178"/>
      <c r="J341" s="177"/>
    </row>
    <row r="342" spans="4:10">
      <c r="D342" s="178"/>
      <c r="E342" s="179"/>
      <c r="F342" s="178"/>
      <c r="I342" s="178"/>
      <c r="J342" s="177"/>
    </row>
    <row r="343" spans="4:10">
      <c r="D343" s="178"/>
      <c r="E343" s="179"/>
      <c r="F343" s="178"/>
      <c r="I343" s="178"/>
      <c r="J343" s="177"/>
    </row>
    <row r="344" spans="4:10">
      <c r="D344" s="178"/>
      <c r="E344" s="179"/>
      <c r="F344" s="178"/>
      <c r="I344" s="178"/>
      <c r="J344" s="177"/>
    </row>
    <row r="345" spans="4:10">
      <c r="D345" s="178"/>
      <c r="E345" s="179"/>
      <c r="F345" s="178"/>
      <c r="I345" s="178"/>
      <c r="J345" s="177"/>
    </row>
    <row r="346" spans="4:10">
      <c r="D346" s="178"/>
      <c r="E346" s="179"/>
      <c r="F346" s="178"/>
      <c r="I346" s="178"/>
      <c r="J346" s="177"/>
    </row>
    <row r="347" spans="4:10">
      <c r="D347" s="178"/>
      <c r="E347" s="179"/>
      <c r="F347" s="178"/>
      <c r="I347" s="178"/>
      <c r="J347" s="177"/>
    </row>
    <row r="348" spans="4:10">
      <c r="D348" s="178"/>
      <c r="E348" s="179"/>
      <c r="F348" s="178"/>
      <c r="I348" s="178"/>
      <c r="J348" s="177"/>
    </row>
    <row r="349" spans="4:10">
      <c r="D349" s="178"/>
      <c r="E349" s="179"/>
      <c r="F349" s="178"/>
      <c r="I349" s="178"/>
      <c r="J349" s="177"/>
    </row>
    <row r="350" spans="4:10">
      <c r="D350" s="178"/>
      <c r="E350" s="179"/>
      <c r="F350" s="178"/>
      <c r="I350" s="178"/>
      <c r="J350" s="177"/>
    </row>
    <row r="351" spans="4:10">
      <c r="D351" s="178"/>
      <c r="E351" s="179"/>
      <c r="F351" s="178"/>
      <c r="I351" s="178"/>
      <c r="J351" s="177"/>
    </row>
    <row r="352" spans="4:10">
      <c r="D352" s="178"/>
      <c r="E352" s="179"/>
      <c r="F352" s="178"/>
      <c r="I352" s="178"/>
      <c r="J352" s="177"/>
    </row>
    <row r="353" spans="4:10">
      <c r="D353" s="178"/>
      <c r="E353" s="179"/>
      <c r="F353" s="178"/>
      <c r="I353" s="178"/>
      <c r="J353" s="177"/>
    </row>
    <row r="354" spans="4:10">
      <c r="D354" s="178"/>
      <c r="E354" s="179"/>
      <c r="F354" s="178"/>
      <c r="I354" s="178"/>
      <c r="J354" s="177"/>
    </row>
    <row r="355" spans="4:10">
      <c r="D355" s="178"/>
      <c r="E355" s="179"/>
      <c r="F355" s="178"/>
      <c r="I355" s="178"/>
      <c r="J355" s="177"/>
    </row>
    <row r="356" spans="4:10">
      <c r="D356" s="178"/>
      <c r="E356" s="179"/>
      <c r="F356" s="178"/>
      <c r="I356" s="178"/>
      <c r="J356" s="177"/>
    </row>
    <row r="357" spans="4:10">
      <c r="D357" s="178"/>
      <c r="E357" s="179"/>
      <c r="F357" s="178"/>
      <c r="I357" s="178"/>
      <c r="J357" s="177"/>
    </row>
    <row r="358" spans="4:10">
      <c r="D358" s="178"/>
      <c r="E358" s="179"/>
      <c r="F358" s="178"/>
      <c r="I358" s="178"/>
      <c r="J358" s="177"/>
    </row>
    <row r="359" spans="4:10">
      <c r="D359" s="178"/>
      <c r="E359" s="179"/>
      <c r="F359" s="178"/>
      <c r="I359" s="178"/>
      <c r="J359" s="177"/>
    </row>
    <row r="360" spans="4:10">
      <c r="D360" s="178"/>
      <c r="E360" s="179"/>
      <c r="F360" s="178"/>
      <c r="I360" s="178"/>
      <c r="J360" s="177"/>
    </row>
    <row r="361" spans="4:10">
      <c r="D361" s="178"/>
      <c r="E361" s="179"/>
      <c r="F361" s="178"/>
      <c r="I361" s="178"/>
      <c r="J361" s="177"/>
    </row>
    <row r="362" spans="4:10">
      <c r="D362" s="178"/>
      <c r="E362" s="179"/>
      <c r="F362" s="178"/>
      <c r="I362" s="178"/>
      <c r="J362" s="177"/>
    </row>
    <row r="363" spans="4:10">
      <c r="D363" s="178"/>
      <c r="E363" s="179"/>
      <c r="F363" s="178"/>
      <c r="I363" s="178"/>
      <c r="J363" s="177"/>
    </row>
    <row r="364" spans="4:10">
      <c r="D364" s="178"/>
      <c r="E364" s="179"/>
      <c r="F364" s="178"/>
      <c r="I364" s="178"/>
      <c r="J364" s="177"/>
    </row>
    <row r="365" spans="4:10">
      <c r="D365" s="178"/>
      <c r="E365" s="179"/>
      <c r="F365" s="178"/>
      <c r="I365" s="178"/>
      <c r="J365" s="177"/>
    </row>
    <row r="366" spans="4:10">
      <c r="D366" s="178"/>
      <c r="E366" s="179"/>
      <c r="F366" s="178"/>
      <c r="I366" s="178"/>
      <c r="J366" s="177"/>
    </row>
    <row r="367" spans="4:10">
      <c r="D367" s="178"/>
      <c r="E367" s="179"/>
      <c r="F367" s="178"/>
      <c r="I367" s="178"/>
      <c r="J367" s="177"/>
    </row>
    <row r="368" spans="4:10">
      <c r="D368" s="178"/>
      <c r="E368" s="179"/>
      <c r="F368" s="178"/>
      <c r="I368" s="178"/>
      <c r="J368" s="177"/>
    </row>
    <row r="369" spans="4:10">
      <c r="D369" s="178"/>
      <c r="E369" s="179"/>
      <c r="F369" s="178"/>
      <c r="I369" s="178"/>
      <c r="J369" s="177"/>
    </row>
    <row r="370" spans="4:10">
      <c r="D370" s="178"/>
      <c r="E370" s="179"/>
      <c r="F370" s="178"/>
      <c r="I370" s="178"/>
      <c r="J370" s="177"/>
    </row>
    <row r="371" spans="4:10">
      <c r="D371" s="178"/>
      <c r="E371" s="179"/>
      <c r="F371" s="178"/>
      <c r="I371" s="178"/>
      <c r="J371" s="177"/>
    </row>
    <row r="372" spans="4:10">
      <c r="D372" s="178"/>
      <c r="E372" s="179"/>
      <c r="F372" s="178"/>
      <c r="I372" s="178"/>
      <c r="J372" s="177"/>
    </row>
    <row r="373" spans="4:10">
      <c r="D373" s="178"/>
      <c r="E373" s="179"/>
      <c r="F373" s="178"/>
      <c r="I373" s="178"/>
      <c r="J373" s="177"/>
    </row>
    <row r="374" spans="4:10">
      <c r="D374" s="178"/>
      <c r="E374" s="179"/>
      <c r="F374" s="178"/>
      <c r="I374" s="178"/>
      <c r="J374" s="177"/>
    </row>
    <row r="375" spans="4:10">
      <c r="D375" s="178"/>
      <c r="E375" s="179"/>
      <c r="F375" s="178"/>
      <c r="I375" s="178"/>
      <c r="J375" s="177"/>
    </row>
    <row r="376" spans="4:10">
      <c r="D376" s="178"/>
      <c r="E376" s="179"/>
      <c r="F376" s="178"/>
      <c r="I376" s="178"/>
      <c r="J376" s="177"/>
    </row>
    <row r="377" spans="4:10">
      <c r="D377" s="178"/>
      <c r="E377" s="179"/>
      <c r="F377" s="178"/>
      <c r="I377" s="178"/>
      <c r="J377" s="177"/>
    </row>
    <row r="378" spans="4:10">
      <c r="D378" s="178"/>
      <c r="E378" s="179"/>
      <c r="F378" s="178"/>
      <c r="I378" s="178"/>
      <c r="J378" s="177"/>
    </row>
    <row r="379" spans="4:10">
      <c r="D379" s="178"/>
      <c r="E379" s="179"/>
      <c r="F379" s="178"/>
      <c r="I379" s="178"/>
      <c r="J379" s="177"/>
    </row>
    <row r="380" spans="4:10">
      <c r="D380" s="178"/>
      <c r="E380" s="179"/>
      <c r="F380" s="178"/>
      <c r="I380" s="178"/>
      <c r="J380" s="177"/>
    </row>
    <row r="381" spans="4:10">
      <c r="D381" s="178"/>
      <c r="E381" s="179"/>
      <c r="F381" s="178"/>
      <c r="I381" s="178"/>
      <c r="J381" s="177"/>
    </row>
    <row r="382" spans="4:10">
      <c r="D382" s="178"/>
      <c r="E382" s="179"/>
      <c r="F382" s="178"/>
      <c r="I382" s="178"/>
      <c r="J382" s="177"/>
    </row>
    <row r="383" spans="4:10">
      <c r="D383" s="178"/>
      <c r="E383" s="179"/>
      <c r="F383" s="178"/>
      <c r="I383" s="178"/>
      <c r="J383" s="177"/>
    </row>
    <row r="384" spans="4:10">
      <c r="D384" s="178"/>
      <c r="E384" s="179"/>
      <c r="F384" s="178"/>
      <c r="I384" s="178"/>
      <c r="J384" s="177"/>
    </row>
    <row r="385" spans="4:10">
      <c r="D385" s="178"/>
      <c r="E385" s="179"/>
      <c r="F385" s="178"/>
      <c r="I385" s="178"/>
      <c r="J385" s="177"/>
    </row>
    <row r="386" spans="4:10">
      <c r="D386" s="178"/>
      <c r="E386" s="179"/>
      <c r="F386" s="178"/>
      <c r="I386" s="178"/>
      <c r="J386" s="177"/>
    </row>
    <row r="387" spans="4:10">
      <c r="D387" s="178"/>
      <c r="E387" s="179"/>
      <c r="F387" s="178"/>
      <c r="I387" s="178"/>
      <c r="J387" s="177"/>
    </row>
    <row r="388" spans="4:10">
      <c r="D388" s="178"/>
      <c r="E388" s="179"/>
      <c r="F388" s="178"/>
      <c r="I388" s="178"/>
      <c r="J388" s="177"/>
    </row>
    <row r="389" spans="4:10">
      <c r="D389" s="178"/>
      <c r="E389" s="179"/>
      <c r="F389" s="178"/>
      <c r="I389" s="178"/>
      <c r="J389" s="177"/>
    </row>
    <row r="390" spans="4:10">
      <c r="D390" s="178"/>
      <c r="E390" s="179"/>
      <c r="F390" s="178"/>
      <c r="I390" s="178"/>
      <c r="J390" s="177"/>
    </row>
    <row r="391" spans="4:10">
      <c r="D391" s="178"/>
      <c r="E391" s="179"/>
      <c r="F391" s="178"/>
      <c r="I391" s="178"/>
      <c r="J391" s="177"/>
    </row>
    <row r="392" spans="4:10">
      <c r="D392" s="178"/>
      <c r="E392" s="179"/>
      <c r="F392" s="178"/>
      <c r="I392" s="178"/>
      <c r="J392" s="177"/>
    </row>
    <row r="393" spans="4:10">
      <c r="D393" s="178"/>
      <c r="E393" s="179"/>
      <c r="F393" s="178"/>
      <c r="I393" s="178"/>
      <c r="J393" s="177"/>
    </row>
    <row r="394" spans="4:10">
      <c r="D394" s="178"/>
      <c r="E394" s="179"/>
      <c r="F394" s="178"/>
      <c r="I394" s="178"/>
      <c r="J394" s="177"/>
    </row>
    <row r="395" spans="4:10">
      <c r="D395" s="178"/>
      <c r="E395" s="179"/>
      <c r="F395" s="178"/>
      <c r="I395" s="178"/>
      <c r="J395" s="177"/>
    </row>
    <row r="396" spans="4:10">
      <c r="D396" s="178"/>
      <c r="E396" s="179"/>
      <c r="F396" s="178"/>
      <c r="I396" s="178"/>
      <c r="J396" s="177"/>
    </row>
    <row r="397" spans="4:10">
      <c r="D397" s="178"/>
      <c r="E397" s="179"/>
      <c r="F397" s="178"/>
      <c r="I397" s="178"/>
      <c r="J397" s="177"/>
    </row>
    <row r="398" spans="4:10">
      <c r="D398" s="178"/>
      <c r="E398" s="179"/>
      <c r="F398" s="178"/>
      <c r="I398" s="178"/>
      <c r="J398" s="177"/>
    </row>
    <row r="399" spans="4:10">
      <c r="D399" s="178"/>
      <c r="E399" s="179"/>
      <c r="F399" s="178"/>
      <c r="I399" s="178"/>
      <c r="J399" s="177"/>
    </row>
    <row r="400" spans="4:10">
      <c r="D400" s="178"/>
      <c r="E400" s="179"/>
      <c r="F400" s="178"/>
      <c r="I400" s="178"/>
      <c r="J400" s="177"/>
    </row>
    <row r="401" spans="4:10">
      <c r="D401" s="178"/>
      <c r="E401" s="179"/>
      <c r="F401" s="178"/>
      <c r="I401" s="178"/>
      <c r="J401" s="177"/>
    </row>
    <row r="402" spans="4:10">
      <c r="D402" s="178"/>
      <c r="E402" s="179"/>
      <c r="F402" s="178"/>
      <c r="I402" s="178"/>
      <c r="J402" s="177"/>
    </row>
    <row r="403" spans="4:10">
      <c r="D403" s="178"/>
      <c r="E403" s="179"/>
      <c r="F403" s="178"/>
      <c r="I403" s="178"/>
      <c r="J403" s="177"/>
    </row>
    <row r="404" spans="4:10">
      <c r="D404" s="178"/>
      <c r="E404" s="179"/>
      <c r="F404" s="178"/>
      <c r="I404" s="178"/>
      <c r="J404" s="177"/>
    </row>
    <row r="405" spans="4:10">
      <c r="D405" s="178"/>
      <c r="E405" s="179"/>
      <c r="F405" s="178"/>
      <c r="I405" s="178"/>
      <c r="J405" s="177"/>
    </row>
    <row r="406" spans="4:10">
      <c r="D406" s="178"/>
      <c r="E406" s="179"/>
      <c r="F406" s="178"/>
      <c r="I406" s="178"/>
      <c r="J406" s="177"/>
    </row>
    <row r="407" spans="4:10">
      <c r="D407" s="178"/>
      <c r="E407" s="179"/>
      <c r="F407" s="178"/>
      <c r="I407" s="178"/>
      <c r="J407" s="177"/>
    </row>
    <row r="408" spans="4:10">
      <c r="D408" s="178"/>
      <c r="E408" s="179"/>
      <c r="F408" s="178"/>
      <c r="I408" s="178"/>
      <c r="J408" s="177"/>
    </row>
    <row r="409" spans="4:10">
      <c r="D409" s="178"/>
      <c r="E409" s="179"/>
      <c r="F409" s="178"/>
      <c r="I409" s="178"/>
      <c r="J409" s="177"/>
    </row>
    <row r="410" spans="4:10">
      <c r="D410" s="178"/>
      <c r="E410" s="179"/>
      <c r="F410" s="178"/>
      <c r="I410" s="178"/>
      <c r="J410" s="177"/>
    </row>
    <row r="411" spans="4:10">
      <c r="D411" s="178"/>
      <c r="E411" s="179"/>
      <c r="F411" s="178"/>
      <c r="I411" s="178"/>
      <c r="J411" s="177"/>
    </row>
    <row r="412" spans="4:10">
      <c r="D412" s="178"/>
      <c r="E412" s="179"/>
      <c r="F412" s="178"/>
      <c r="I412" s="178"/>
      <c r="J412" s="177"/>
    </row>
    <row r="413" spans="4:10">
      <c r="D413" s="178"/>
      <c r="E413" s="179"/>
      <c r="F413" s="178"/>
      <c r="I413" s="178"/>
      <c r="J413" s="177"/>
    </row>
    <row r="414" spans="4:10">
      <c r="D414" s="178"/>
      <c r="E414" s="179"/>
      <c r="F414" s="178"/>
      <c r="I414" s="178"/>
      <c r="J414" s="177"/>
    </row>
    <row r="415" spans="4:10">
      <c r="D415" s="178"/>
      <c r="E415" s="179"/>
      <c r="F415" s="178"/>
      <c r="I415" s="178"/>
      <c r="J415" s="177"/>
    </row>
    <row r="416" spans="4:10">
      <c r="D416" s="178"/>
      <c r="E416" s="179"/>
      <c r="F416" s="178"/>
      <c r="I416" s="178"/>
      <c r="J416" s="177"/>
    </row>
    <row r="417" spans="4:10">
      <c r="D417" s="178"/>
      <c r="E417" s="179"/>
      <c r="F417" s="178"/>
      <c r="I417" s="178"/>
      <c r="J417" s="177"/>
    </row>
    <row r="418" spans="4:10">
      <c r="D418" s="178"/>
      <c r="E418" s="179"/>
      <c r="F418" s="178"/>
      <c r="I418" s="178"/>
      <c r="J418" s="177"/>
    </row>
    <row r="419" spans="4:10">
      <c r="D419" s="178"/>
      <c r="E419" s="179"/>
      <c r="F419" s="178"/>
      <c r="I419" s="178"/>
      <c r="J419" s="177"/>
    </row>
    <row r="420" spans="4:10">
      <c r="D420" s="178"/>
      <c r="E420" s="179"/>
      <c r="F420" s="178"/>
      <c r="I420" s="178"/>
      <c r="J420" s="177"/>
    </row>
    <row r="421" spans="4:10">
      <c r="D421" s="178"/>
      <c r="E421" s="179"/>
      <c r="F421" s="178"/>
      <c r="I421" s="178"/>
      <c r="J421" s="177"/>
    </row>
    <row r="422" spans="4:10">
      <c r="D422" s="178"/>
      <c r="E422" s="179"/>
      <c r="F422" s="178"/>
      <c r="I422" s="178"/>
      <c r="J422" s="177"/>
    </row>
    <row r="423" spans="4:10">
      <c r="D423" s="178"/>
      <c r="E423" s="179"/>
      <c r="F423" s="178"/>
      <c r="I423" s="178"/>
      <c r="J423" s="177"/>
    </row>
    <row r="424" spans="4:10">
      <c r="D424" s="178"/>
      <c r="E424" s="179"/>
      <c r="F424" s="178"/>
      <c r="I424" s="178"/>
      <c r="J424" s="177"/>
    </row>
    <row r="425" spans="4:10">
      <c r="D425" s="178"/>
      <c r="E425" s="179"/>
      <c r="F425" s="178"/>
      <c r="I425" s="178"/>
      <c r="J425" s="177"/>
    </row>
    <row r="426" spans="4:10">
      <c r="D426" s="178"/>
      <c r="E426" s="179"/>
      <c r="F426" s="178"/>
      <c r="I426" s="178"/>
      <c r="J426" s="177"/>
    </row>
    <row r="427" spans="4:10">
      <c r="D427" s="178"/>
      <c r="E427" s="179"/>
      <c r="F427" s="178"/>
      <c r="I427" s="178"/>
      <c r="J427" s="177"/>
    </row>
    <row r="428" spans="4:10">
      <c r="D428" s="178"/>
      <c r="E428" s="179"/>
      <c r="F428" s="178"/>
      <c r="I428" s="178"/>
      <c r="J428" s="177"/>
    </row>
    <row r="429" spans="4:10">
      <c r="D429" s="178"/>
      <c r="E429" s="179"/>
      <c r="F429" s="178"/>
      <c r="I429" s="178"/>
      <c r="J429" s="177"/>
    </row>
    <row r="430" spans="4:10">
      <c r="D430" s="178"/>
      <c r="E430" s="179"/>
      <c r="F430" s="178"/>
      <c r="I430" s="178"/>
      <c r="J430" s="177"/>
    </row>
    <row r="431" spans="4:10">
      <c r="D431" s="178"/>
      <c r="E431" s="179"/>
      <c r="F431" s="178"/>
      <c r="I431" s="178"/>
      <c r="J431" s="177"/>
    </row>
    <row r="432" spans="4:10">
      <c r="D432" s="178"/>
      <c r="E432" s="179"/>
      <c r="F432" s="178"/>
      <c r="I432" s="178"/>
      <c r="J432" s="177"/>
    </row>
    <row r="433" spans="4:10">
      <c r="D433" s="178"/>
      <c r="E433" s="179"/>
      <c r="F433" s="178"/>
      <c r="I433" s="178"/>
      <c r="J433" s="177"/>
    </row>
    <row r="434" spans="4:10">
      <c r="D434" s="178"/>
      <c r="E434" s="179"/>
      <c r="F434" s="178"/>
      <c r="I434" s="178"/>
      <c r="J434" s="177"/>
    </row>
    <row r="435" spans="4:10">
      <c r="D435" s="178"/>
      <c r="E435" s="179"/>
      <c r="F435" s="178"/>
      <c r="I435" s="178"/>
      <c r="J435" s="177"/>
    </row>
    <row r="436" spans="4:10">
      <c r="D436" s="178"/>
      <c r="E436" s="179"/>
      <c r="F436" s="178"/>
      <c r="I436" s="178"/>
      <c r="J436" s="177"/>
    </row>
    <row r="437" spans="4:10">
      <c r="D437" s="178"/>
      <c r="E437" s="179"/>
      <c r="F437" s="178"/>
      <c r="I437" s="178"/>
      <c r="J437" s="177"/>
    </row>
    <row r="438" spans="4:10">
      <c r="D438" s="178"/>
      <c r="E438" s="179"/>
      <c r="F438" s="178"/>
      <c r="I438" s="178"/>
      <c r="J438" s="177"/>
    </row>
    <row r="439" spans="4:10">
      <c r="D439" s="178"/>
      <c r="E439" s="179"/>
      <c r="F439" s="178"/>
      <c r="I439" s="178"/>
      <c r="J439" s="177"/>
    </row>
    <row r="440" spans="4:10">
      <c r="D440" s="178"/>
      <c r="E440" s="179"/>
      <c r="F440" s="178"/>
      <c r="I440" s="178"/>
      <c r="J440" s="177"/>
    </row>
    <row r="441" spans="4:10">
      <c r="D441" s="178"/>
      <c r="E441" s="179"/>
      <c r="F441" s="178"/>
      <c r="I441" s="178"/>
      <c r="J441" s="177"/>
    </row>
    <row r="442" spans="4:10">
      <c r="D442" s="178"/>
      <c r="E442" s="179"/>
      <c r="F442" s="178"/>
      <c r="I442" s="178"/>
      <c r="J442" s="177"/>
    </row>
    <row r="443" spans="4:10">
      <c r="D443" s="178"/>
      <c r="E443" s="179"/>
      <c r="F443" s="178"/>
      <c r="I443" s="178"/>
      <c r="J443" s="177"/>
    </row>
    <row r="444" spans="4:10">
      <c r="D444" s="178"/>
      <c r="E444" s="179"/>
      <c r="F444" s="178"/>
      <c r="I444" s="178"/>
      <c r="J444" s="177"/>
    </row>
    <row r="445" spans="4:10">
      <c r="D445" s="178"/>
      <c r="E445" s="179"/>
      <c r="F445" s="178"/>
      <c r="I445" s="178"/>
      <c r="J445" s="177"/>
    </row>
    <row r="446" spans="4:10">
      <c r="D446" s="178"/>
      <c r="E446" s="179"/>
      <c r="F446" s="178"/>
      <c r="I446" s="178"/>
      <c r="J446" s="177"/>
    </row>
    <row r="447" spans="4:10">
      <c r="D447" s="178"/>
      <c r="E447" s="179"/>
      <c r="F447" s="178"/>
      <c r="I447" s="178"/>
      <c r="J447" s="177"/>
    </row>
    <row r="448" spans="4:10">
      <c r="D448" s="178"/>
      <c r="E448" s="179"/>
      <c r="F448" s="178"/>
      <c r="I448" s="178"/>
      <c r="J448" s="177"/>
    </row>
    <row r="449" spans="4:10">
      <c r="D449" s="178"/>
      <c r="E449" s="179"/>
      <c r="F449" s="178"/>
      <c r="I449" s="178"/>
      <c r="J449" s="177"/>
    </row>
    <row r="450" spans="4:10">
      <c r="D450" s="178"/>
      <c r="E450" s="179"/>
      <c r="F450" s="178"/>
      <c r="I450" s="178"/>
      <c r="J450" s="177"/>
    </row>
    <row r="451" spans="4:10">
      <c r="D451" s="178"/>
      <c r="E451" s="179"/>
      <c r="F451" s="178"/>
      <c r="I451" s="178"/>
      <c r="J451" s="177"/>
    </row>
    <row r="452" spans="4:10">
      <c r="D452" s="178"/>
      <c r="E452" s="179"/>
      <c r="F452" s="178"/>
      <c r="I452" s="178"/>
      <c r="J452" s="177"/>
    </row>
    <row r="453" spans="4:10">
      <c r="D453" s="178"/>
      <c r="E453" s="179"/>
      <c r="F453" s="178"/>
      <c r="I453" s="178"/>
      <c r="J453" s="177"/>
    </row>
    <row r="454" spans="4:10">
      <c r="D454" s="178"/>
      <c r="E454" s="179"/>
      <c r="F454" s="178"/>
      <c r="I454" s="178"/>
      <c r="J454" s="177"/>
    </row>
    <row r="455" spans="4:10">
      <c r="D455" s="178"/>
      <c r="E455" s="179"/>
      <c r="F455" s="178"/>
      <c r="I455" s="178"/>
      <c r="J455" s="177"/>
    </row>
    <row r="456" spans="4:10">
      <c r="D456" s="178"/>
      <c r="E456" s="179"/>
      <c r="F456" s="178"/>
      <c r="I456" s="178"/>
      <c r="J456" s="177"/>
    </row>
    <row r="457" spans="4:10">
      <c r="D457" s="178"/>
      <c r="E457" s="179"/>
      <c r="F457" s="178"/>
      <c r="I457" s="178"/>
      <c r="J457" s="177"/>
    </row>
    <row r="458" spans="4:10">
      <c r="D458" s="178"/>
      <c r="E458" s="179"/>
      <c r="F458" s="178"/>
      <c r="I458" s="178"/>
      <c r="J458" s="177"/>
    </row>
    <row r="459" spans="4:10">
      <c r="D459" s="178"/>
      <c r="E459" s="179"/>
      <c r="F459" s="178"/>
      <c r="I459" s="178"/>
      <c r="J459" s="177"/>
    </row>
    <row r="460" spans="4:10">
      <c r="D460" s="178"/>
      <c r="E460" s="179"/>
      <c r="F460" s="178"/>
      <c r="I460" s="178"/>
      <c r="J460" s="177"/>
    </row>
    <row r="461" spans="4:10">
      <c r="D461" s="178"/>
      <c r="E461" s="179"/>
      <c r="F461" s="178"/>
      <c r="I461" s="178"/>
      <c r="J461" s="177"/>
    </row>
    <row r="462" spans="4:10">
      <c r="D462" s="178"/>
      <c r="E462" s="179"/>
      <c r="F462" s="178"/>
      <c r="I462" s="178"/>
      <c r="J462" s="177"/>
    </row>
    <row r="463" spans="4:10">
      <c r="D463" s="178"/>
      <c r="E463" s="179"/>
      <c r="F463" s="178"/>
      <c r="I463" s="178"/>
      <c r="J463" s="177"/>
    </row>
    <row r="464" spans="4:10">
      <c r="D464" s="178"/>
      <c r="E464" s="179"/>
      <c r="F464" s="178"/>
      <c r="I464" s="178"/>
      <c r="J464" s="177"/>
    </row>
    <row r="465" spans="4:10">
      <c r="D465" s="178"/>
      <c r="E465" s="179"/>
      <c r="F465" s="178"/>
      <c r="I465" s="178"/>
      <c r="J465" s="177"/>
    </row>
    <row r="466" spans="4:10">
      <c r="D466" s="178"/>
      <c r="E466" s="179"/>
      <c r="F466" s="178"/>
      <c r="I466" s="178"/>
      <c r="J466" s="177"/>
    </row>
    <row r="467" spans="4:10">
      <c r="D467" s="178"/>
      <c r="E467" s="179"/>
      <c r="F467" s="178"/>
      <c r="I467" s="178"/>
      <c r="J467" s="177"/>
    </row>
    <row r="468" spans="4:10">
      <c r="D468" s="178"/>
      <c r="E468" s="179"/>
      <c r="F468" s="178"/>
      <c r="I468" s="178"/>
      <c r="J468" s="177"/>
    </row>
    <row r="469" spans="4:10">
      <c r="D469" s="178"/>
      <c r="E469" s="179"/>
      <c r="F469" s="178"/>
      <c r="I469" s="178"/>
      <c r="J469" s="177"/>
    </row>
    <row r="470" spans="4:10">
      <c r="D470" s="178"/>
      <c r="E470" s="179"/>
      <c r="F470" s="178"/>
      <c r="I470" s="178"/>
      <c r="J470" s="177"/>
    </row>
    <row r="471" spans="4:10">
      <c r="D471" s="178"/>
      <c r="E471" s="179"/>
      <c r="F471" s="178"/>
      <c r="I471" s="178"/>
      <c r="J471" s="177"/>
    </row>
    <row r="472" spans="4:10">
      <c r="D472" s="178"/>
      <c r="E472" s="179"/>
      <c r="F472" s="178"/>
      <c r="I472" s="178"/>
      <c r="J472" s="177"/>
    </row>
    <row r="473" spans="4:10">
      <c r="D473" s="178"/>
      <c r="E473" s="179"/>
      <c r="F473" s="178"/>
      <c r="I473" s="178"/>
      <c r="J473" s="177"/>
    </row>
    <row r="474" spans="4:10">
      <c r="D474" s="178"/>
      <c r="E474" s="179"/>
      <c r="F474" s="178"/>
      <c r="I474" s="178"/>
      <c r="J474" s="177"/>
    </row>
    <row r="475" spans="4:10">
      <c r="D475" s="178"/>
      <c r="E475" s="179"/>
      <c r="F475" s="178"/>
      <c r="I475" s="178"/>
      <c r="J475" s="177"/>
    </row>
    <row r="476" spans="4:10">
      <c r="D476" s="178"/>
      <c r="E476" s="179"/>
      <c r="F476" s="178"/>
      <c r="I476" s="178"/>
      <c r="J476" s="177"/>
    </row>
    <row r="477" spans="4:10">
      <c r="D477" s="178"/>
      <c r="E477" s="179"/>
      <c r="F477" s="178"/>
      <c r="I477" s="178"/>
      <c r="J477" s="177"/>
    </row>
    <row r="478" spans="4:10">
      <c r="D478" s="178"/>
      <c r="E478" s="179"/>
      <c r="F478" s="178"/>
      <c r="I478" s="178"/>
      <c r="J478" s="177"/>
    </row>
    <row r="479" spans="4:10">
      <c r="D479" s="178"/>
      <c r="E479" s="179"/>
      <c r="F479" s="178"/>
      <c r="I479" s="178"/>
      <c r="J479" s="177"/>
    </row>
    <row r="480" spans="4:10">
      <c r="D480" s="178"/>
      <c r="E480" s="179"/>
      <c r="F480" s="178"/>
      <c r="I480" s="178"/>
      <c r="J480" s="177"/>
    </row>
    <row r="481" spans="4:10">
      <c r="D481" s="178"/>
      <c r="E481" s="179"/>
      <c r="F481" s="178"/>
      <c r="I481" s="178"/>
      <c r="J481" s="177"/>
    </row>
    <row r="482" spans="4:10">
      <c r="D482" s="178"/>
      <c r="E482" s="179"/>
      <c r="F482" s="178"/>
      <c r="I482" s="178"/>
      <c r="J482" s="177"/>
    </row>
    <row r="483" spans="4:10">
      <c r="D483" s="178"/>
      <c r="E483" s="179"/>
      <c r="F483" s="178"/>
      <c r="I483" s="178"/>
      <c r="J483" s="177"/>
    </row>
    <row r="484" spans="4:10">
      <c r="D484" s="178"/>
      <c r="E484" s="179"/>
      <c r="F484" s="178"/>
      <c r="I484" s="178"/>
      <c r="J484" s="177"/>
    </row>
    <row r="485" spans="4:10">
      <c r="D485" s="178"/>
      <c r="E485" s="179"/>
      <c r="F485" s="178"/>
      <c r="I485" s="178"/>
      <c r="J485" s="177"/>
    </row>
    <row r="486" spans="4:10">
      <c r="D486" s="178"/>
      <c r="E486" s="179"/>
      <c r="F486" s="178"/>
      <c r="I486" s="178"/>
      <c r="J486" s="177"/>
    </row>
    <row r="487" spans="4:10">
      <c r="D487" s="178"/>
      <c r="E487" s="179"/>
      <c r="F487" s="178"/>
      <c r="I487" s="178"/>
      <c r="J487" s="177"/>
    </row>
    <row r="488" spans="4:10">
      <c r="D488" s="178"/>
      <c r="E488" s="179"/>
      <c r="F488" s="178"/>
      <c r="I488" s="178"/>
      <c r="J488" s="177"/>
    </row>
    <row r="489" spans="4:10">
      <c r="D489" s="178"/>
      <c r="E489" s="179"/>
      <c r="F489" s="178"/>
      <c r="I489" s="178"/>
      <c r="J489" s="177"/>
    </row>
    <row r="490" spans="4:10">
      <c r="D490" s="178"/>
      <c r="E490" s="179"/>
      <c r="F490" s="178"/>
      <c r="I490" s="178"/>
      <c r="J490" s="177"/>
    </row>
    <row r="491" spans="4:10">
      <c r="D491" s="178"/>
      <c r="E491" s="179"/>
      <c r="F491" s="178"/>
      <c r="I491" s="178"/>
      <c r="J491" s="177"/>
    </row>
    <row r="492" spans="4:10">
      <c r="D492" s="178"/>
      <c r="E492" s="179"/>
      <c r="F492" s="178"/>
      <c r="I492" s="178"/>
      <c r="J492" s="177"/>
    </row>
    <row r="493" spans="4:10">
      <c r="D493" s="178"/>
      <c r="E493" s="179"/>
      <c r="F493" s="178"/>
      <c r="I493" s="178"/>
      <c r="J493" s="177"/>
    </row>
    <row r="494" spans="4:10">
      <c r="D494" s="178"/>
      <c r="E494" s="179"/>
      <c r="F494" s="178"/>
      <c r="I494" s="178"/>
      <c r="J494" s="177"/>
    </row>
    <row r="495" spans="4:10">
      <c r="D495" s="178"/>
      <c r="E495" s="179"/>
      <c r="F495" s="178"/>
      <c r="I495" s="178"/>
      <c r="J495" s="177"/>
    </row>
    <row r="496" spans="4:10">
      <c r="D496" s="178"/>
      <c r="E496" s="179"/>
      <c r="F496" s="178"/>
      <c r="I496" s="178"/>
      <c r="J496" s="177"/>
    </row>
    <row r="497" spans="4:10">
      <c r="D497" s="178"/>
      <c r="E497" s="179"/>
      <c r="F497" s="178"/>
      <c r="I497" s="178"/>
      <c r="J497" s="177"/>
    </row>
    <row r="498" spans="4:10">
      <c r="D498" s="178"/>
      <c r="E498" s="179"/>
      <c r="F498" s="178"/>
      <c r="I498" s="178"/>
      <c r="J498" s="177"/>
    </row>
    <row r="499" spans="4:10">
      <c r="D499" s="178"/>
      <c r="E499" s="179"/>
      <c r="F499" s="178"/>
      <c r="I499" s="178"/>
      <c r="J499" s="177"/>
    </row>
    <row r="500" spans="4:10">
      <c r="D500" s="178"/>
      <c r="E500" s="179"/>
      <c r="F500" s="178"/>
      <c r="I500" s="178"/>
      <c r="J500" s="177"/>
    </row>
    <row r="501" spans="4:10">
      <c r="D501" s="178"/>
      <c r="E501" s="179"/>
      <c r="F501" s="178"/>
      <c r="I501" s="178"/>
      <c r="J501" s="177"/>
    </row>
    <row r="502" spans="4:10">
      <c r="D502" s="178"/>
      <c r="E502" s="179"/>
      <c r="F502" s="178"/>
      <c r="I502" s="178"/>
      <c r="J502" s="177"/>
    </row>
    <row r="503" spans="4:10">
      <c r="D503" s="178"/>
      <c r="E503" s="179"/>
      <c r="F503" s="178"/>
      <c r="I503" s="178"/>
      <c r="J503" s="177"/>
    </row>
    <row r="504" spans="4:10">
      <c r="D504" s="178"/>
      <c r="E504" s="179"/>
      <c r="F504" s="178"/>
      <c r="I504" s="178"/>
      <c r="J504" s="177"/>
    </row>
    <row r="505" spans="4:10">
      <c r="D505" s="178"/>
      <c r="E505" s="179"/>
      <c r="F505" s="178"/>
      <c r="I505" s="178"/>
      <c r="J505" s="177"/>
    </row>
    <row r="506" spans="4:10">
      <c r="D506" s="178"/>
      <c r="E506" s="179"/>
      <c r="F506" s="178"/>
      <c r="I506" s="178"/>
      <c r="J506" s="177"/>
    </row>
    <row r="507" spans="4:10">
      <c r="D507" s="178"/>
      <c r="E507" s="179"/>
      <c r="F507" s="178"/>
      <c r="I507" s="178"/>
      <c r="J507" s="177"/>
    </row>
    <row r="508" spans="4:10">
      <c r="D508" s="178"/>
      <c r="E508" s="179"/>
      <c r="F508" s="178"/>
      <c r="I508" s="178"/>
      <c r="J508" s="177"/>
    </row>
    <row r="509" spans="4:10">
      <c r="D509" s="178"/>
      <c r="E509" s="179"/>
      <c r="F509" s="178"/>
      <c r="I509" s="178"/>
      <c r="J509" s="177"/>
    </row>
    <row r="510" spans="4:10">
      <c r="D510" s="178"/>
      <c r="E510" s="179"/>
      <c r="F510" s="178"/>
      <c r="I510" s="178"/>
      <c r="J510" s="177"/>
    </row>
    <row r="511" spans="4:10">
      <c r="D511" s="178"/>
      <c r="E511" s="179"/>
      <c r="F511" s="178"/>
      <c r="I511" s="178"/>
      <c r="J511" s="177"/>
    </row>
    <row r="512" spans="4:10">
      <c r="D512" s="178"/>
      <c r="E512" s="179"/>
      <c r="F512" s="178"/>
      <c r="I512" s="178"/>
      <c r="J512" s="177"/>
    </row>
    <row r="513" spans="4:10">
      <c r="D513" s="178"/>
      <c r="E513" s="179"/>
      <c r="F513" s="178"/>
      <c r="I513" s="178"/>
      <c r="J513" s="177"/>
    </row>
    <row r="514" spans="4:10">
      <c r="D514" s="178"/>
      <c r="E514" s="179"/>
      <c r="F514" s="178"/>
      <c r="I514" s="178"/>
      <c r="J514" s="177"/>
    </row>
    <row r="515" spans="4:10">
      <c r="D515" s="178"/>
      <c r="E515" s="179"/>
      <c r="F515" s="178"/>
      <c r="I515" s="178"/>
      <c r="J515" s="177"/>
    </row>
    <row r="516" spans="4:10">
      <c r="D516" s="178"/>
      <c r="E516" s="179"/>
      <c r="F516" s="178"/>
      <c r="I516" s="178"/>
      <c r="J516" s="177"/>
    </row>
    <row r="517" spans="4:10">
      <c r="D517" s="178"/>
      <c r="E517" s="179"/>
      <c r="F517" s="178"/>
      <c r="I517" s="178"/>
      <c r="J517" s="177"/>
    </row>
    <row r="518" spans="4:10">
      <c r="D518" s="178"/>
      <c r="E518" s="179"/>
      <c r="F518" s="178"/>
      <c r="I518" s="178"/>
      <c r="J518" s="177"/>
    </row>
    <row r="519" spans="4:10">
      <c r="D519" s="178"/>
      <c r="E519" s="179"/>
      <c r="F519" s="178"/>
      <c r="I519" s="178"/>
      <c r="J519" s="177"/>
    </row>
    <row r="520" spans="4:10">
      <c r="D520" s="178"/>
      <c r="E520" s="179"/>
      <c r="F520" s="178"/>
      <c r="I520" s="178"/>
      <c r="J520" s="177"/>
    </row>
    <row r="521" spans="4:10">
      <c r="D521" s="178"/>
      <c r="E521" s="179"/>
      <c r="F521" s="178"/>
      <c r="I521" s="178"/>
      <c r="J521" s="177"/>
    </row>
    <row r="522" spans="4:10">
      <c r="D522" s="178"/>
      <c r="E522" s="179"/>
      <c r="F522" s="178"/>
      <c r="I522" s="178"/>
      <c r="J522" s="177"/>
    </row>
    <row r="523" spans="4:10">
      <c r="D523" s="178"/>
      <c r="E523" s="179"/>
      <c r="F523" s="178"/>
      <c r="I523" s="178"/>
      <c r="J523" s="177"/>
    </row>
    <row r="524" spans="4:10">
      <c r="D524" s="178"/>
      <c r="E524" s="179"/>
      <c r="F524" s="178"/>
      <c r="I524" s="178"/>
      <c r="J524" s="177"/>
    </row>
    <row r="525" spans="4:10">
      <c r="D525" s="178"/>
      <c r="E525" s="179"/>
      <c r="F525" s="178"/>
      <c r="I525" s="178"/>
      <c r="J525" s="177"/>
    </row>
    <row r="526" spans="4:10">
      <c r="D526" s="178"/>
      <c r="E526" s="179"/>
      <c r="F526" s="178"/>
      <c r="I526" s="178"/>
      <c r="J526" s="177"/>
    </row>
    <row r="527" spans="4:10">
      <c r="D527" s="178"/>
      <c r="E527" s="179"/>
      <c r="F527" s="178"/>
      <c r="I527" s="178"/>
      <c r="J527" s="177"/>
    </row>
    <row r="528" spans="4:10">
      <c r="D528" s="178"/>
      <c r="E528" s="179"/>
      <c r="F528" s="178"/>
      <c r="I528" s="178"/>
      <c r="J528" s="177"/>
    </row>
    <row r="529" spans="4:10">
      <c r="D529" s="178"/>
      <c r="E529" s="179"/>
      <c r="F529" s="178"/>
      <c r="I529" s="178"/>
      <c r="J529" s="177"/>
    </row>
    <row r="530" spans="4:10">
      <c r="D530" s="178"/>
      <c r="E530" s="179"/>
      <c r="F530" s="178"/>
      <c r="I530" s="178"/>
      <c r="J530" s="177"/>
    </row>
    <row r="531" spans="4:10">
      <c r="D531" s="178"/>
      <c r="E531" s="179"/>
      <c r="F531" s="178"/>
      <c r="I531" s="178"/>
      <c r="J531" s="177"/>
    </row>
    <row r="532" spans="4:10">
      <c r="D532" s="178"/>
      <c r="E532" s="179"/>
      <c r="F532" s="178"/>
      <c r="I532" s="178"/>
      <c r="J532" s="177"/>
    </row>
    <row r="533" spans="4:10">
      <c r="D533" s="178"/>
      <c r="E533" s="179"/>
      <c r="F533" s="178"/>
      <c r="I533" s="178"/>
      <c r="J533" s="177"/>
    </row>
    <row r="534" spans="4:10">
      <c r="D534" s="178"/>
      <c r="E534" s="179"/>
      <c r="F534" s="178"/>
      <c r="I534" s="178"/>
      <c r="J534" s="177"/>
    </row>
    <row r="535" spans="4:10">
      <c r="D535" s="178"/>
      <c r="E535" s="179"/>
      <c r="F535" s="178"/>
      <c r="I535" s="178"/>
      <c r="J535" s="177"/>
    </row>
    <row r="536" spans="4:10">
      <c r="D536" s="178"/>
      <c r="E536" s="179"/>
      <c r="F536" s="178"/>
      <c r="I536" s="178"/>
      <c r="J536" s="177"/>
    </row>
    <row r="537" spans="4:10">
      <c r="D537" s="178"/>
      <c r="E537" s="179"/>
      <c r="F537" s="178"/>
      <c r="I537" s="178"/>
      <c r="J537" s="177"/>
    </row>
    <row r="538" spans="4:10">
      <c r="D538" s="178"/>
      <c r="E538" s="179"/>
      <c r="F538" s="178"/>
      <c r="I538" s="178"/>
      <c r="J538" s="177"/>
    </row>
    <row r="539" spans="4:10">
      <c r="D539" s="178"/>
      <c r="E539" s="179"/>
      <c r="F539" s="178"/>
      <c r="I539" s="178"/>
      <c r="J539" s="177"/>
    </row>
    <row r="540" spans="4:10">
      <c r="D540" s="178"/>
      <c r="E540" s="179"/>
      <c r="F540" s="178"/>
      <c r="I540" s="178"/>
      <c r="J540" s="177"/>
    </row>
    <row r="541" spans="4:10">
      <c r="D541" s="178"/>
      <c r="E541" s="179"/>
      <c r="F541" s="178"/>
      <c r="I541" s="178"/>
      <c r="J541" s="177"/>
    </row>
    <row r="542" spans="4:10">
      <c r="D542" s="178"/>
      <c r="E542" s="179"/>
      <c r="F542" s="178"/>
      <c r="I542" s="178"/>
      <c r="J542" s="177"/>
    </row>
    <row r="543" spans="4:10">
      <c r="D543" s="178"/>
      <c r="E543" s="179"/>
      <c r="F543" s="178"/>
      <c r="I543" s="178"/>
      <c r="J543" s="177"/>
    </row>
    <row r="544" spans="4:10">
      <c r="D544" s="178"/>
      <c r="E544" s="179"/>
      <c r="F544" s="178"/>
      <c r="I544" s="178"/>
      <c r="J544" s="177"/>
    </row>
    <row r="545" spans="4:10">
      <c r="D545" s="178"/>
      <c r="E545" s="179"/>
      <c r="F545" s="178"/>
      <c r="I545" s="178"/>
      <c r="J545" s="177"/>
    </row>
    <row r="546" spans="4:10">
      <c r="D546" s="178"/>
      <c r="E546" s="179"/>
      <c r="F546" s="178"/>
      <c r="I546" s="178"/>
      <c r="J546" s="177"/>
    </row>
    <row r="547" spans="4:10">
      <c r="D547" s="178"/>
      <c r="E547" s="179"/>
      <c r="F547" s="178"/>
      <c r="I547" s="178"/>
      <c r="J547" s="177"/>
    </row>
    <row r="548" spans="4:10">
      <c r="D548" s="178"/>
      <c r="E548" s="179"/>
      <c r="F548" s="178"/>
      <c r="I548" s="178"/>
      <c r="J548" s="177"/>
    </row>
    <row r="549" spans="4:10">
      <c r="D549" s="178"/>
      <c r="E549" s="179"/>
      <c r="F549" s="178"/>
      <c r="I549" s="178"/>
      <c r="J549" s="177"/>
    </row>
    <row r="550" spans="4:10">
      <c r="D550" s="178"/>
      <c r="E550" s="179"/>
      <c r="F550" s="178"/>
      <c r="I550" s="178"/>
      <c r="J550" s="177"/>
    </row>
    <row r="551" spans="4:10">
      <c r="D551" s="178"/>
      <c r="E551" s="179"/>
      <c r="F551" s="178"/>
      <c r="I551" s="178"/>
      <c r="J551" s="177"/>
    </row>
    <row r="552" spans="4:10">
      <c r="D552" s="178"/>
      <c r="E552" s="179"/>
      <c r="F552" s="178"/>
      <c r="I552" s="178"/>
      <c r="J552" s="177"/>
    </row>
    <row r="553" spans="4:10">
      <c r="D553" s="178"/>
      <c r="E553" s="179"/>
      <c r="F553" s="178"/>
      <c r="I553" s="178"/>
      <c r="J553" s="177"/>
    </row>
    <row r="554" spans="4:10">
      <c r="D554" s="178"/>
      <c r="E554" s="179"/>
      <c r="F554" s="178"/>
      <c r="I554" s="178"/>
      <c r="J554" s="177"/>
    </row>
    <row r="555" spans="4:10">
      <c r="D555" s="178"/>
      <c r="E555" s="179"/>
      <c r="F555" s="178"/>
      <c r="I555" s="178"/>
      <c r="J555" s="177"/>
    </row>
    <row r="556" spans="4:10">
      <c r="D556" s="178"/>
      <c r="E556" s="179"/>
      <c r="F556" s="178"/>
      <c r="I556" s="178"/>
      <c r="J556" s="177"/>
    </row>
    <row r="557" spans="4:10">
      <c r="D557" s="178"/>
      <c r="E557" s="179"/>
      <c r="F557" s="178"/>
      <c r="I557" s="178"/>
      <c r="J557" s="177"/>
    </row>
    <row r="558" spans="4:10">
      <c r="D558" s="178"/>
      <c r="E558" s="179"/>
      <c r="F558" s="178"/>
      <c r="I558" s="178"/>
      <c r="J558" s="177"/>
    </row>
    <row r="559" spans="4:10">
      <c r="D559" s="178"/>
      <c r="E559" s="179"/>
      <c r="F559" s="178"/>
      <c r="I559" s="178"/>
      <c r="J559" s="177"/>
    </row>
    <row r="560" spans="4:10">
      <c r="D560" s="178"/>
      <c r="E560" s="179"/>
      <c r="F560" s="178"/>
      <c r="I560" s="178"/>
      <c r="J560" s="177"/>
    </row>
    <row r="561" spans="4:10">
      <c r="D561" s="178"/>
      <c r="E561" s="179"/>
      <c r="F561" s="178"/>
      <c r="I561" s="178"/>
      <c r="J561" s="177"/>
    </row>
    <row r="562" spans="4:10">
      <c r="D562" s="178"/>
      <c r="E562" s="179"/>
      <c r="F562" s="178"/>
      <c r="I562" s="178"/>
      <c r="J562" s="177"/>
    </row>
    <row r="563" spans="4:10">
      <c r="D563" s="178"/>
      <c r="E563" s="179"/>
      <c r="F563" s="178"/>
      <c r="I563" s="178"/>
      <c r="J563" s="177"/>
    </row>
    <row r="564" spans="4:10">
      <c r="D564" s="178"/>
      <c r="E564" s="179"/>
      <c r="F564" s="178"/>
      <c r="I564" s="178"/>
      <c r="J564" s="177"/>
    </row>
    <row r="565" spans="4:10">
      <c r="D565" s="178"/>
      <c r="E565" s="179"/>
      <c r="F565" s="178"/>
      <c r="I565" s="178"/>
      <c r="J565" s="177"/>
    </row>
    <row r="566" spans="4:10">
      <c r="D566" s="178"/>
      <c r="E566" s="179"/>
      <c r="F566" s="178"/>
      <c r="I566" s="178"/>
      <c r="J566" s="177"/>
    </row>
    <row r="567" spans="4:10">
      <c r="D567" s="178"/>
      <c r="E567" s="179"/>
      <c r="F567" s="178"/>
      <c r="I567" s="178"/>
      <c r="J567" s="177"/>
    </row>
    <row r="568" spans="4:10">
      <c r="D568" s="178"/>
      <c r="E568" s="179"/>
      <c r="F568" s="178"/>
      <c r="I568" s="178"/>
      <c r="J568" s="177"/>
    </row>
    <row r="569" spans="4:10">
      <c r="D569" s="178"/>
      <c r="E569" s="179"/>
      <c r="F569" s="178"/>
      <c r="I569" s="178"/>
      <c r="J569" s="177"/>
    </row>
    <row r="570" spans="4:10">
      <c r="D570" s="178"/>
      <c r="E570" s="179"/>
      <c r="F570" s="178"/>
      <c r="I570" s="178"/>
      <c r="J570" s="177"/>
    </row>
    <row r="571" spans="4:10">
      <c r="D571" s="178"/>
      <c r="E571" s="179"/>
      <c r="F571" s="178"/>
      <c r="I571" s="178"/>
      <c r="J571" s="177"/>
    </row>
    <row r="572" spans="4:10">
      <c r="D572" s="178"/>
      <c r="E572" s="179"/>
      <c r="F572" s="178"/>
      <c r="I572" s="178"/>
      <c r="J572" s="177"/>
    </row>
    <row r="573" spans="4:10">
      <c r="D573" s="178"/>
      <c r="E573" s="179"/>
      <c r="F573" s="178"/>
      <c r="I573" s="178"/>
      <c r="J573" s="177"/>
    </row>
    <row r="574" spans="4:10">
      <c r="D574" s="178"/>
      <c r="E574" s="179"/>
      <c r="F574" s="178"/>
      <c r="I574" s="178"/>
      <c r="J574" s="177"/>
    </row>
    <row r="575" spans="4:10">
      <c r="D575" s="178"/>
      <c r="E575" s="179"/>
      <c r="F575" s="178"/>
      <c r="I575" s="178"/>
      <c r="J575" s="177"/>
    </row>
    <row r="576" spans="4:10">
      <c r="D576" s="178"/>
      <c r="E576" s="179"/>
      <c r="F576" s="178"/>
      <c r="I576" s="178"/>
      <c r="J576" s="177"/>
    </row>
    <row r="577" spans="4:10">
      <c r="D577" s="178"/>
      <c r="E577" s="179"/>
      <c r="F577" s="178"/>
      <c r="I577" s="178"/>
      <c r="J577" s="177"/>
    </row>
    <row r="578" spans="4:10">
      <c r="D578" s="178"/>
      <c r="E578" s="179"/>
      <c r="F578" s="178"/>
      <c r="I578" s="178"/>
      <c r="J578" s="177"/>
    </row>
    <row r="579" spans="4:10">
      <c r="D579" s="178"/>
      <c r="E579" s="179"/>
      <c r="F579" s="178"/>
      <c r="I579" s="178"/>
      <c r="J579" s="177"/>
    </row>
    <row r="580" spans="4:10">
      <c r="D580" s="178"/>
      <c r="E580" s="179"/>
      <c r="F580" s="178"/>
      <c r="I580" s="178"/>
      <c r="J580" s="177"/>
    </row>
    <row r="581" spans="4:10">
      <c r="D581" s="178"/>
      <c r="E581" s="179"/>
      <c r="F581" s="178"/>
      <c r="I581" s="178"/>
      <c r="J581" s="177"/>
    </row>
    <row r="582" spans="4:10">
      <c r="D582" s="178"/>
      <c r="E582" s="179"/>
      <c r="F582" s="178"/>
      <c r="I582" s="178"/>
      <c r="J582" s="177"/>
    </row>
    <row r="583" spans="4:10">
      <c r="D583" s="178"/>
      <c r="E583" s="179"/>
      <c r="F583" s="178"/>
      <c r="I583" s="178"/>
      <c r="J583" s="177"/>
    </row>
    <row r="584" spans="4:10">
      <c r="D584" s="178"/>
      <c r="E584" s="179"/>
      <c r="F584" s="178"/>
      <c r="I584" s="178"/>
      <c r="J584" s="177"/>
    </row>
    <row r="585" spans="4:10">
      <c r="D585" s="178"/>
      <c r="E585" s="179"/>
      <c r="F585" s="178"/>
      <c r="I585" s="178"/>
      <c r="J585" s="177"/>
    </row>
    <row r="586" spans="4:10">
      <c r="D586" s="178"/>
      <c r="E586" s="179"/>
      <c r="F586" s="178"/>
      <c r="I586" s="178"/>
      <c r="J586" s="177"/>
    </row>
    <row r="587" spans="4:10">
      <c r="D587" s="178"/>
      <c r="E587" s="179"/>
      <c r="F587" s="178"/>
      <c r="I587" s="178"/>
      <c r="J587" s="177"/>
    </row>
    <row r="588" spans="4:10">
      <c r="D588" s="178"/>
      <c r="E588" s="179"/>
      <c r="F588" s="178"/>
      <c r="I588" s="178"/>
      <c r="J588" s="177"/>
    </row>
    <row r="589" spans="4:10">
      <c r="D589" s="178"/>
      <c r="E589" s="179"/>
      <c r="F589" s="178"/>
      <c r="I589" s="178"/>
      <c r="J589" s="177"/>
    </row>
    <row r="590" spans="4:10">
      <c r="D590" s="178"/>
      <c r="E590" s="179"/>
      <c r="F590" s="178"/>
      <c r="I590" s="178"/>
      <c r="J590" s="177"/>
    </row>
    <row r="591" spans="4:10">
      <c r="D591" s="178"/>
      <c r="E591" s="179"/>
      <c r="F591" s="178"/>
      <c r="I591" s="178"/>
      <c r="J591" s="177"/>
    </row>
    <row r="592" spans="4:10">
      <c r="D592" s="178"/>
      <c r="E592" s="179"/>
      <c r="F592" s="178"/>
      <c r="I592" s="178"/>
      <c r="J592" s="177"/>
    </row>
    <row r="593" spans="4:10">
      <c r="D593" s="178"/>
      <c r="E593" s="179"/>
      <c r="F593" s="178"/>
      <c r="I593" s="178"/>
      <c r="J593" s="177"/>
    </row>
    <row r="594" spans="4:10">
      <c r="D594" s="178"/>
      <c r="E594" s="179"/>
      <c r="F594" s="178"/>
      <c r="I594" s="178"/>
      <c r="J594" s="177"/>
    </row>
    <row r="595" spans="4:10">
      <c r="D595" s="178"/>
      <c r="E595" s="179"/>
      <c r="F595" s="178"/>
      <c r="I595" s="178"/>
      <c r="J595" s="177"/>
    </row>
    <row r="596" spans="4:10">
      <c r="D596" s="178"/>
      <c r="E596" s="179"/>
      <c r="F596" s="178"/>
      <c r="I596" s="178"/>
      <c r="J596" s="177"/>
    </row>
    <row r="597" spans="4:10">
      <c r="D597" s="178"/>
      <c r="E597" s="179"/>
      <c r="F597" s="178"/>
      <c r="I597" s="178"/>
      <c r="J597" s="177"/>
    </row>
    <row r="598" spans="4:10">
      <c r="D598" s="178"/>
      <c r="E598" s="179"/>
      <c r="F598" s="178"/>
      <c r="I598" s="178"/>
      <c r="J598" s="177"/>
    </row>
    <row r="599" spans="4:10">
      <c r="D599" s="178"/>
      <c r="E599" s="179"/>
      <c r="F599" s="178"/>
      <c r="I599" s="178"/>
      <c r="J599" s="177"/>
    </row>
    <row r="600" spans="4:10">
      <c r="D600" s="178"/>
      <c r="E600" s="179"/>
      <c r="F600" s="178"/>
      <c r="I600" s="178"/>
      <c r="J600" s="177"/>
    </row>
    <row r="601" spans="4:10">
      <c r="D601" s="178"/>
      <c r="E601" s="179"/>
      <c r="F601" s="178"/>
      <c r="I601" s="178"/>
      <c r="J601" s="177"/>
    </row>
    <row r="602" spans="4:10">
      <c r="D602" s="178"/>
      <c r="E602" s="179"/>
      <c r="F602" s="178"/>
      <c r="I602" s="178"/>
      <c r="J602" s="177"/>
    </row>
    <row r="603" spans="4:10">
      <c r="D603" s="178"/>
      <c r="E603" s="179"/>
      <c r="F603" s="178"/>
      <c r="I603" s="178"/>
      <c r="J603" s="177"/>
    </row>
    <row r="604" spans="4:10">
      <c r="D604" s="178"/>
      <c r="E604" s="179"/>
      <c r="F604" s="178"/>
      <c r="I604" s="178"/>
      <c r="J604" s="177"/>
    </row>
    <row r="605" spans="4:10">
      <c r="D605" s="178"/>
      <c r="E605" s="179"/>
      <c r="F605" s="178"/>
      <c r="I605" s="178"/>
      <c r="J605" s="177"/>
    </row>
    <row r="606" spans="4:10">
      <c r="D606" s="178"/>
      <c r="E606" s="179"/>
      <c r="F606" s="178"/>
      <c r="I606" s="178"/>
      <c r="J606" s="177"/>
    </row>
    <row r="607" spans="4:10">
      <c r="D607" s="178"/>
      <c r="E607" s="179"/>
      <c r="F607" s="178"/>
      <c r="I607" s="178"/>
      <c r="J607" s="177"/>
    </row>
    <row r="608" spans="4:10">
      <c r="D608" s="178"/>
      <c r="E608" s="179"/>
      <c r="F608" s="178"/>
      <c r="I608" s="178"/>
      <c r="J608" s="177"/>
    </row>
    <row r="609" spans="4:10">
      <c r="D609" s="178"/>
      <c r="E609" s="179"/>
      <c r="F609" s="178"/>
      <c r="I609" s="178"/>
      <c r="J609" s="177"/>
    </row>
    <row r="610" spans="4:10">
      <c r="D610" s="178"/>
      <c r="E610" s="179"/>
      <c r="F610" s="178"/>
      <c r="I610" s="178"/>
      <c r="J610" s="177"/>
    </row>
    <row r="611" spans="4:10">
      <c r="D611" s="178"/>
      <c r="E611" s="179"/>
      <c r="F611" s="178"/>
      <c r="I611" s="178"/>
      <c r="J611" s="177"/>
    </row>
    <row r="612" spans="4:10">
      <c r="D612" s="178"/>
      <c r="E612" s="179"/>
      <c r="F612" s="178"/>
      <c r="I612" s="178"/>
      <c r="J612" s="177"/>
    </row>
    <row r="613" spans="4:10">
      <c r="D613" s="178"/>
      <c r="E613" s="179"/>
      <c r="F613" s="178"/>
      <c r="I613" s="178"/>
      <c r="J613" s="177"/>
    </row>
    <row r="614" spans="4:10">
      <c r="D614" s="178"/>
      <c r="E614" s="179"/>
      <c r="F614" s="178"/>
      <c r="I614" s="178"/>
      <c r="J614" s="177"/>
    </row>
    <row r="615" spans="4:10">
      <c r="D615" s="178"/>
      <c r="E615" s="179"/>
      <c r="F615" s="178"/>
      <c r="I615" s="178"/>
      <c r="J615" s="177"/>
    </row>
    <row r="616" spans="4:10">
      <c r="D616" s="178"/>
      <c r="E616" s="179"/>
      <c r="F616" s="178"/>
      <c r="I616" s="178"/>
      <c r="J616" s="177"/>
    </row>
    <row r="617" spans="4:10">
      <c r="D617" s="178"/>
      <c r="E617" s="179"/>
      <c r="F617" s="178"/>
      <c r="I617" s="178"/>
      <c r="J617" s="177"/>
    </row>
    <row r="618" spans="4:10">
      <c r="D618" s="178"/>
      <c r="E618" s="179"/>
      <c r="F618" s="178"/>
      <c r="I618" s="178"/>
      <c r="J618" s="177"/>
    </row>
    <row r="619" spans="4:10">
      <c r="D619" s="178"/>
      <c r="E619" s="179"/>
      <c r="F619" s="178"/>
      <c r="I619" s="178"/>
      <c r="J619" s="177"/>
    </row>
    <row r="620" spans="4:10">
      <c r="D620" s="178"/>
      <c r="E620" s="179"/>
      <c r="F620" s="178"/>
      <c r="I620" s="178"/>
      <c r="J620" s="177"/>
    </row>
    <row r="621" spans="4:10">
      <c r="D621" s="178"/>
      <c r="E621" s="179"/>
      <c r="F621" s="178"/>
      <c r="I621" s="178"/>
      <c r="J621" s="177"/>
    </row>
    <row r="622" spans="4:10">
      <c r="D622" s="178"/>
      <c r="E622" s="179"/>
      <c r="F622" s="178"/>
      <c r="I622" s="178"/>
      <c r="J622" s="177"/>
    </row>
    <row r="623" spans="4:10">
      <c r="D623" s="178"/>
      <c r="E623" s="179"/>
      <c r="F623" s="178"/>
      <c r="I623" s="178"/>
      <c r="J623" s="177"/>
    </row>
    <row r="624" spans="4:10">
      <c r="D624" s="178"/>
      <c r="E624" s="179"/>
      <c r="F624" s="178"/>
      <c r="I624" s="178"/>
      <c r="J624" s="177"/>
    </row>
    <row r="625" spans="4:10">
      <c r="D625" s="178"/>
      <c r="E625" s="179"/>
      <c r="F625" s="178"/>
      <c r="I625" s="178"/>
      <c r="J625" s="177"/>
    </row>
    <row r="626" spans="4:10">
      <c r="D626" s="178"/>
      <c r="E626" s="179"/>
      <c r="F626" s="178"/>
      <c r="I626" s="178"/>
      <c r="J626" s="177"/>
    </row>
    <row r="627" spans="4:10">
      <c r="D627" s="178"/>
      <c r="E627" s="179"/>
      <c r="F627" s="178"/>
      <c r="I627" s="178"/>
      <c r="J627" s="177"/>
    </row>
    <row r="628" spans="4:10">
      <c r="D628" s="178"/>
      <c r="E628" s="179"/>
      <c r="F628" s="178"/>
      <c r="I628" s="178"/>
      <c r="J628" s="177"/>
    </row>
    <row r="629" spans="4:10">
      <c r="D629" s="178"/>
      <c r="E629" s="179"/>
      <c r="F629" s="178"/>
      <c r="I629" s="178"/>
      <c r="J629" s="177"/>
    </row>
    <row r="630" spans="4:10">
      <c r="D630" s="178"/>
      <c r="E630" s="179"/>
      <c r="F630" s="178"/>
      <c r="I630" s="178"/>
      <c r="J630" s="177"/>
    </row>
    <row r="631" spans="4:10">
      <c r="D631" s="178"/>
      <c r="E631" s="179"/>
      <c r="F631" s="178"/>
      <c r="I631" s="178"/>
      <c r="J631" s="177"/>
    </row>
    <row r="632" spans="4:10">
      <c r="D632" s="178"/>
      <c r="E632" s="179"/>
      <c r="F632" s="178"/>
      <c r="I632" s="178"/>
      <c r="J632" s="177"/>
    </row>
    <row r="633" spans="4:10">
      <c r="D633" s="178"/>
      <c r="E633" s="179"/>
      <c r="F633" s="178"/>
      <c r="I633" s="178"/>
      <c r="J633" s="177"/>
    </row>
    <row r="634" spans="4:10">
      <c r="D634" s="178"/>
      <c r="E634" s="179"/>
      <c r="F634" s="178"/>
      <c r="I634" s="178"/>
      <c r="J634" s="177"/>
    </row>
    <row r="635" spans="4:10">
      <c r="D635" s="178"/>
      <c r="E635" s="179"/>
      <c r="F635" s="178"/>
      <c r="I635" s="178"/>
      <c r="J635" s="177"/>
    </row>
    <row r="636" spans="4:10">
      <c r="D636" s="178"/>
      <c r="E636" s="179"/>
      <c r="F636" s="178"/>
      <c r="I636" s="178"/>
      <c r="J636" s="177"/>
    </row>
    <row r="637" spans="4:10">
      <c r="D637" s="178"/>
      <c r="E637" s="179"/>
      <c r="F637" s="178"/>
      <c r="I637" s="178"/>
      <c r="J637" s="177"/>
    </row>
    <row r="638" spans="4:10">
      <c r="D638" s="178"/>
      <c r="E638" s="179"/>
      <c r="F638" s="178"/>
      <c r="I638" s="178"/>
      <c r="J638" s="177"/>
    </row>
    <row r="639" spans="4:10">
      <c r="D639" s="178"/>
      <c r="E639" s="179"/>
      <c r="F639" s="178"/>
      <c r="I639" s="178"/>
      <c r="J639" s="177"/>
    </row>
    <row r="640" spans="4:10">
      <c r="D640" s="178"/>
      <c r="E640" s="179"/>
      <c r="F640" s="178"/>
      <c r="I640" s="178"/>
      <c r="J640" s="177"/>
    </row>
    <row r="641" spans="4:10">
      <c r="D641" s="178"/>
      <c r="E641" s="179"/>
      <c r="F641" s="178"/>
      <c r="I641" s="178"/>
      <c r="J641" s="177"/>
    </row>
    <row r="642" spans="4:10">
      <c r="D642" s="178"/>
      <c r="E642" s="179"/>
      <c r="F642" s="178"/>
      <c r="I642" s="178"/>
      <c r="J642" s="177"/>
    </row>
    <row r="643" spans="4:10">
      <c r="D643" s="178"/>
      <c r="E643" s="179"/>
      <c r="F643" s="178"/>
      <c r="I643" s="178"/>
      <c r="J643" s="177"/>
    </row>
    <row r="644" spans="4:10">
      <c r="D644" s="178"/>
      <c r="E644" s="179"/>
      <c r="F644" s="178"/>
      <c r="I644" s="178"/>
      <c r="J644" s="177"/>
    </row>
    <row r="645" spans="4:10">
      <c r="D645" s="178"/>
      <c r="E645" s="179"/>
      <c r="F645" s="178"/>
      <c r="I645" s="178"/>
      <c r="J645" s="177"/>
    </row>
    <row r="646" spans="4:10">
      <c r="D646" s="178"/>
      <c r="E646" s="179"/>
      <c r="F646" s="178"/>
      <c r="I646" s="178"/>
      <c r="J646" s="177"/>
    </row>
    <row r="647" spans="4:10">
      <c r="D647" s="178"/>
      <c r="E647" s="179"/>
      <c r="F647" s="178"/>
      <c r="I647" s="178"/>
      <c r="J647" s="177"/>
    </row>
    <row r="648" spans="4:10">
      <c r="D648" s="178"/>
      <c r="E648" s="179"/>
      <c r="F648" s="178"/>
      <c r="I648" s="178"/>
      <c r="J648" s="177"/>
    </row>
    <row r="649" spans="4:10">
      <c r="D649" s="178"/>
      <c r="E649" s="179"/>
      <c r="F649" s="178"/>
      <c r="I649" s="178"/>
      <c r="J649" s="177"/>
    </row>
    <row r="650" spans="4:10">
      <c r="D650" s="178"/>
      <c r="E650" s="179"/>
      <c r="F650" s="178"/>
      <c r="I650" s="178"/>
      <c r="J650" s="177"/>
    </row>
    <row r="651" spans="4:10">
      <c r="D651" s="178"/>
      <c r="E651" s="179"/>
      <c r="F651" s="178"/>
      <c r="I651" s="178"/>
      <c r="J651" s="177"/>
    </row>
    <row r="652" spans="4:10">
      <c r="D652" s="178"/>
      <c r="E652" s="179"/>
      <c r="F652" s="178"/>
      <c r="I652" s="178"/>
      <c r="J652" s="177"/>
    </row>
    <row r="653" spans="4:10">
      <c r="D653" s="178"/>
      <c r="E653" s="179"/>
      <c r="F653" s="178"/>
      <c r="I653" s="178"/>
      <c r="J653" s="177"/>
    </row>
    <row r="654" spans="4:10">
      <c r="D654" s="178"/>
      <c r="E654" s="179"/>
      <c r="F654" s="178"/>
      <c r="I654" s="178"/>
      <c r="J654" s="177"/>
    </row>
    <row r="655" spans="4:10">
      <c r="D655" s="178"/>
      <c r="E655" s="179"/>
      <c r="F655" s="178"/>
      <c r="I655" s="178"/>
      <c r="J655" s="177"/>
    </row>
    <row r="656" spans="4:10">
      <c r="D656" s="178"/>
      <c r="E656" s="179"/>
      <c r="F656" s="178"/>
      <c r="I656" s="178"/>
      <c r="J656" s="177"/>
    </row>
    <row r="657" spans="4:10">
      <c r="D657" s="178"/>
      <c r="E657" s="179"/>
      <c r="F657" s="178"/>
      <c r="I657" s="178"/>
      <c r="J657" s="177"/>
    </row>
    <row r="658" spans="4:10">
      <c r="D658" s="178"/>
      <c r="E658" s="179"/>
      <c r="F658" s="178"/>
      <c r="I658" s="178"/>
      <c r="J658" s="177"/>
    </row>
    <row r="659" spans="4:10">
      <c r="D659" s="178"/>
      <c r="E659" s="179"/>
      <c r="F659" s="178"/>
      <c r="I659" s="178"/>
      <c r="J659" s="177"/>
    </row>
    <row r="660" spans="4:10">
      <c r="D660" s="178"/>
      <c r="E660" s="179"/>
      <c r="F660" s="178"/>
      <c r="I660" s="178"/>
      <c r="J660" s="177"/>
    </row>
    <row r="661" spans="4:10">
      <c r="D661" s="178"/>
      <c r="E661" s="179"/>
      <c r="F661" s="178"/>
      <c r="I661" s="178"/>
      <c r="J661" s="177"/>
    </row>
    <row r="662" spans="4:10">
      <c r="D662" s="178"/>
      <c r="E662" s="179"/>
      <c r="F662" s="178"/>
      <c r="I662" s="178"/>
      <c r="J662" s="177"/>
    </row>
    <row r="663" spans="4:10">
      <c r="D663" s="178"/>
      <c r="E663" s="179"/>
      <c r="F663" s="178"/>
      <c r="I663" s="178"/>
      <c r="J663" s="177"/>
    </row>
    <row r="664" spans="4:10">
      <c r="D664" s="178"/>
      <c r="E664" s="179"/>
      <c r="F664" s="178"/>
      <c r="I664" s="178"/>
      <c r="J664" s="177"/>
    </row>
    <row r="665" spans="4:10">
      <c r="D665" s="178"/>
      <c r="E665" s="179"/>
      <c r="F665" s="178"/>
      <c r="I665" s="178"/>
      <c r="J665" s="177"/>
    </row>
    <row r="666" spans="4:10">
      <c r="D666" s="178"/>
      <c r="E666" s="179"/>
      <c r="F666" s="178"/>
      <c r="I666" s="178"/>
      <c r="J666" s="177"/>
    </row>
    <row r="667" spans="4:10">
      <c r="D667" s="178"/>
      <c r="E667" s="179"/>
      <c r="F667" s="178"/>
      <c r="I667" s="178"/>
      <c r="J667" s="177"/>
    </row>
    <row r="668" spans="4:10">
      <c r="D668" s="178"/>
      <c r="E668" s="179"/>
      <c r="F668" s="178"/>
      <c r="I668" s="178"/>
      <c r="J668" s="177"/>
    </row>
    <row r="669" spans="4:10">
      <c r="D669" s="178"/>
      <c r="E669" s="179"/>
      <c r="F669" s="178"/>
      <c r="I669" s="178"/>
      <c r="J669" s="177"/>
    </row>
    <row r="670" spans="4:10">
      <c r="D670" s="178"/>
      <c r="E670" s="179"/>
      <c r="F670" s="178"/>
      <c r="I670" s="178"/>
      <c r="J670" s="177"/>
    </row>
    <row r="671" spans="4:10">
      <c r="D671" s="178"/>
      <c r="E671" s="179"/>
      <c r="F671" s="178"/>
      <c r="I671" s="178"/>
      <c r="J671" s="177"/>
    </row>
    <row r="672" spans="4:10">
      <c r="D672" s="178"/>
      <c r="E672" s="179"/>
      <c r="F672" s="178"/>
      <c r="I672" s="178"/>
      <c r="J672" s="177"/>
    </row>
    <row r="673" spans="4:10">
      <c r="D673" s="178"/>
      <c r="E673" s="179"/>
      <c r="F673" s="178"/>
      <c r="I673" s="178"/>
      <c r="J673" s="177"/>
    </row>
    <row r="674" spans="4:10">
      <c r="D674" s="178"/>
      <c r="E674" s="179"/>
      <c r="F674" s="178"/>
      <c r="I674" s="178"/>
      <c r="J674" s="177"/>
    </row>
    <row r="675" spans="4:10">
      <c r="D675" s="178"/>
      <c r="E675" s="179"/>
      <c r="F675" s="178"/>
      <c r="I675" s="178"/>
      <c r="J675" s="177"/>
    </row>
    <row r="676" spans="4:10">
      <c r="D676" s="178"/>
      <c r="E676" s="179"/>
      <c r="F676" s="178"/>
      <c r="I676" s="178"/>
      <c r="J676" s="177"/>
    </row>
    <row r="677" spans="4:10">
      <c r="D677" s="178"/>
      <c r="E677" s="179"/>
      <c r="F677" s="178"/>
      <c r="I677" s="178"/>
      <c r="J677" s="177"/>
    </row>
    <row r="678" spans="4:10">
      <c r="D678" s="178"/>
      <c r="E678" s="179"/>
      <c r="F678" s="178"/>
      <c r="I678" s="178"/>
      <c r="J678" s="177"/>
    </row>
    <row r="679" spans="4:10">
      <c r="D679" s="178"/>
      <c r="E679" s="179"/>
      <c r="F679" s="178"/>
      <c r="I679" s="178"/>
      <c r="J679" s="177"/>
    </row>
    <row r="680" spans="4:10">
      <c r="D680" s="178"/>
      <c r="E680" s="179"/>
      <c r="F680" s="178"/>
      <c r="I680" s="178"/>
      <c r="J680" s="177"/>
    </row>
    <row r="681" spans="4:10">
      <c r="D681" s="178"/>
      <c r="E681" s="179"/>
      <c r="F681" s="178"/>
      <c r="I681" s="178"/>
      <c r="J681" s="177"/>
    </row>
    <row r="682" spans="4:10">
      <c r="D682" s="178"/>
      <c r="E682" s="179"/>
      <c r="F682" s="178"/>
      <c r="I682" s="178"/>
      <c r="J682" s="177"/>
    </row>
    <row r="683" spans="4:10">
      <c r="D683" s="178"/>
      <c r="E683" s="179"/>
      <c r="F683" s="178"/>
      <c r="I683" s="178"/>
      <c r="J683" s="177"/>
    </row>
    <row r="684" spans="4:10">
      <c r="D684" s="178"/>
      <c r="E684" s="179"/>
      <c r="F684" s="178"/>
      <c r="I684" s="178"/>
      <c r="J684" s="177"/>
    </row>
    <row r="685" spans="4:10">
      <c r="D685" s="178"/>
      <c r="E685" s="179"/>
      <c r="F685" s="178"/>
      <c r="I685" s="178"/>
      <c r="J685" s="177"/>
    </row>
    <row r="686" spans="4:10">
      <c r="D686" s="178"/>
      <c r="E686" s="179"/>
      <c r="F686" s="178"/>
      <c r="I686" s="178"/>
      <c r="J686" s="177"/>
    </row>
    <row r="687" spans="4:10">
      <c r="D687" s="178"/>
      <c r="E687" s="179"/>
      <c r="F687" s="178"/>
      <c r="I687" s="178"/>
      <c r="J687" s="177"/>
    </row>
    <row r="688" spans="4:10">
      <c r="D688" s="178"/>
      <c r="E688" s="179"/>
      <c r="F688" s="178"/>
      <c r="I688" s="178"/>
      <c r="J688" s="177"/>
    </row>
    <row r="689" spans="4:10">
      <c r="D689" s="178"/>
      <c r="E689" s="179"/>
      <c r="F689" s="178"/>
      <c r="I689" s="178"/>
      <c r="J689" s="177"/>
    </row>
    <row r="690" spans="4:10">
      <c r="D690" s="178"/>
      <c r="E690" s="179"/>
      <c r="F690" s="178"/>
      <c r="I690" s="178"/>
      <c r="J690" s="177"/>
    </row>
    <row r="691" spans="4:10">
      <c r="D691" s="178"/>
      <c r="E691" s="179"/>
      <c r="F691" s="178"/>
      <c r="I691" s="178"/>
      <c r="J691" s="177"/>
    </row>
    <row r="692" spans="4:10">
      <c r="D692" s="178"/>
      <c r="E692" s="179"/>
      <c r="F692" s="178"/>
      <c r="I692" s="178"/>
      <c r="J692" s="177"/>
    </row>
    <row r="693" spans="4:10">
      <c r="D693" s="178"/>
      <c r="E693" s="179"/>
      <c r="F693" s="178"/>
      <c r="I693" s="178"/>
      <c r="J693" s="177"/>
    </row>
    <row r="694" spans="4:10">
      <c r="D694" s="178"/>
      <c r="E694" s="179"/>
      <c r="F694" s="178"/>
      <c r="I694" s="178"/>
      <c r="J694" s="177"/>
    </row>
    <row r="695" spans="4:10">
      <c r="D695" s="178"/>
      <c r="E695" s="179"/>
      <c r="F695" s="178"/>
      <c r="I695" s="178"/>
      <c r="J695" s="177"/>
    </row>
    <row r="696" spans="4:10">
      <c r="D696" s="178"/>
      <c r="E696" s="179"/>
      <c r="F696" s="178"/>
      <c r="I696" s="178"/>
      <c r="J696" s="177"/>
    </row>
    <row r="697" spans="4:10">
      <c r="D697" s="178"/>
      <c r="E697" s="179"/>
      <c r="F697" s="178"/>
      <c r="I697" s="178"/>
      <c r="J697" s="177"/>
    </row>
    <row r="698" spans="4:10">
      <c r="D698" s="178"/>
      <c r="E698" s="179"/>
      <c r="F698" s="178"/>
      <c r="I698" s="178"/>
      <c r="J698" s="177"/>
    </row>
    <row r="699" spans="4:10">
      <c r="D699" s="178"/>
      <c r="E699" s="179"/>
      <c r="F699" s="178"/>
      <c r="I699" s="178"/>
      <c r="J699" s="177"/>
    </row>
    <row r="700" spans="4:10">
      <c r="D700" s="178"/>
      <c r="E700" s="179"/>
      <c r="F700" s="178"/>
      <c r="I700" s="178"/>
      <c r="J700" s="177"/>
    </row>
    <row r="701" spans="4:10">
      <c r="D701" s="178"/>
      <c r="E701" s="179"/>
      <c r="F701" s="178"/>
      <c r="I701" s="178"/>
      <c r="J701" s="177"/>
    </row>
    <row r="702" spans="4:10">
      <c r="D702" s="178"/>
      <c r="E702" s="179"/>
      <c r="F702" s="178"/>
      <c r="I702" s="178"/>
      <c r="J702" s="177"/>
    </row>
    <row r="703" spans="4:10">
      <c r="D703" s="178"/>
      <c r="E703" s="179"/>
      <c r="F703" s="178"/>
      <c r="I703" s="178"/>
      <c r="J703" s="177"/>
    </row>
    <row r="704" spans="4:10">
      <c r="D704" s="178"/>
      <c r="E704" s="179"/>
      <c r="F704" s="178"/>
      <c r="I704" s="178"/>
      <c r="J704" s="177"/>
    </row>
    <row r="705" spans="4:10">
      <c r="D705" s="178"/>
      <c r="E705" s="179"/>
      <c r="F705" s="178"/>
      <c r="I705" s="178"/>
      <c r="J705" s="177"/>
    </row>
    <row r="706" spans="4:10">
      <c r="D706" s="178"/>
      <c r="E706" s="179"/>
      <c r="F706" s="178"/>
      <c r="I706" s="178"/>
      <c r="J706" s="177"/>
    </row>
    <row r="707" spans="4:10">
      <c r="D707" s="178"/>
      <c r="E707" s="179"/>
      <c r="F707" s="178"/>
      <c r="I707" s="178"/>
      <c r="J707" s="177"/>
    </row>
    <row r="708" spans="4:10">
      <c r="D708" s="178"/>
      <c r="E708" s="179"/>
      <c r="F708" s="178"/>
      <c r="I708" s="178"/>
      <c r="J708" s="177"/>
    </row>
    <row r="709" spans="4:10">
      <c r="D709" s="178"/>
      <c r="E709" s="179"/>
      <c r="F709" s="178"/>
      <c r="I709" s="178"/>
      <c r="J709" s="177"/>
    </row>
    <row r="710" spans="4:10">
      <c r="D710" s="178"/>
      <c r="E710" s="179"/>
      <c r="F710" s="178"/>
      <c r="I710" s="178"/>
      <c r="J710" s="177"/>
    </row>
    <row r="711" spans="4:10">
      <c r="D711" s="178"/>
      <c r="E711" s="179"/>
      <c r="F711" s="178"/>
      <c r="I711" s="178"/>
      <c r="J711" s="177"/>
    </row>
    <row r="712" spans="4:10">
      <c r="D712" s="178"/>
      <c r="E712" s="179"/>
      <c r="F712" s="178"/>
      <c r="I712" s="178"/>
      <c r="J712" s="177"/>
    </row>
    <row r="713" spans="4:10">
      <c r="D713" s="178"/>
      <c r="E713" s="179"/>
      <c r="F713" s="178"/>
      <c r="I713" s="178"/>
      <c r="J713" s="177"/>
    </row>
    <row r="714" spans="4:10">
      <c r="D714" s="178"/>
      <c r="E714" s="179"/>
      <c r="F714" s="178"/>
      <c r="I714" s="178"/>
      <c r="J714" s="177"/>
    </row>
    <row r="715" spans="4:10">
      <c r="D715" s="178"/>
      <c r="E715" s="179"/>
      <c r="F715" s="178"/>
      <c r="I715" s="178"/>
      <c r="J715" s="177"/>
    </row>
    <row r="716" spans="4:10">
      <c r="D716" s="178"/>
      <c r="E716" s="179"/>
      <c r="F716" s="178"/>
      <c r="I716" s="178"/>
      <c r="J716" s="177"/>
    </row>
    <row r="717" spans="4:10">
      <c r="D717" s="178"/>
      <c r="E717" s="179"/>
      <c r="F717" s="178"/>
      <c r="I717" s="178"/>
      <c r="J717" s="177"/>
    </row>
    <row r="718" spans="4:10">
      <c r="D718" s="178"/>
      <c r="E718" s="179"/>
      <c r="F718" s="178"/>
      <c r="I718" s="178"/>
      <c r="J718" s="177"/>
    </row>
    <row r="719" spans="4:10">
      <c r="D719" s="178"/>
      <c r="E719" s="179"/>
      <c r="F719" s="178"/>
      <c r="I719" s="178"/>
      <c r="J719" s="177"/>
    </row>
    <row r="720" spans="4:10">
      <c r="D720" s="178"/>
      <c r="E720" s="179"/>
      <c r="F720" s="178"/>
      <c r="I720" s="178"/>
      <c r="J720" s="177"/>
    </row>
    <row r="721" spans="4:10">
      <c r="D721" s="178"/>
      <c r="E721" s="179"/>
      <c r="F721" s="178"/>
      <c r="I721" s="178"/>
      <c r="J721" s="177"/>
    </row>
    <row r="722" spans="4:10">
      <c r="D722" s="178"/>
      <c r="E722" s="179"/>
      <c r="F722" s="178"/>
      <c r="I722" s="178"/>
      <c r="J722" s="177"/>
    </row>
    <row r="723" spans="4:10">
      <c r="D723" s="178"/>
      <c r="E723" s="179"/>
      <c r="F723" s="178"/>
      <c r="I723" s="178"/>
      <c r="J723" s="177"/>
    </row>
    <row r="724" spans="4:10">
      <c r="D724" s="178"/>
      <c r="E724" s="179"/>
      <c r="F724" s="178"/>
      <c r="I724" s="178"/>
      <c r="J724" s="177"/>
    </row>
    <row r="725" spans="4:10">
      <c r="D725" s="178"/>
      <c r="E725" s="179"/>
      <c r="F725" s="178"/>
      <c r="I725" s="178"/>
      <c r="J725" s="177"/>
    </row>
    <row r="726" spans="4:10">
      <c r="D726" s="178"/>
      <c r="E726" s="179"/>
      <c r="F726" s="178"/>
      <c r="I726" s="178"/>
      <c r="J726" s="177"/>
    </row>
    <row r="727" spans="4:10">
      <c r="D727" s="178"/>
      <c r="E727" s="179"/>
      <c r="F727" s="178"/>
      <c r="I727" s="178"/>
      <c r="J727" s="177"/>
    </row>
    <row r="728" spans="4:10">
      <c r="D728" s="178"/>
      <c r="E728" s="179"/>
      <c r="F728" s="178"/>
      <c r="I728" s="178"/>
      <c r="J728" s="177"/>
    </row>
    <row r="729" spans="4:10">
      <c r="D729" s="178"/>
      <c r="E729" s="179"/>
      <c r="F729" s="178"/>
      <c r="I729" s="178"/>
      <c r="J729" s="177"/>
    </row>
    <row r="730" spans="4:10">
      <c r="D730" s="178"/>
      <c r="E730" s="179"/>
      <c r="F730" s="178"/>
      <c r="I730" s="178"/>
      <c r="J730" s="177"/>
    </row>
    <row r="731" spans="4:10">
      <c r="D731" s="178"/>
      <c r="E731" s="179"/>
      <c r="F731" s="178"/>
      <c r="I731" s="178"/>
      <c r="J731" s="177"/>
    </row>
    <row r="732" spans="4:10">
      <c r="D732" s="178"/>
      <c r="E732" s="179"/>
      <c r="F732" s="178"/>
      <c r="I732" s="178"/>
      <c r="J732" s="177"/>
    </row>
    <row r="733" spans="4:10">
      <c r="D733" s="178"/>
      <c r="E733" s="179"/>
      <c r="F733" s="178"/>
      <c r="I733" s="178"/>
      <c r="J733" s="177"/>
    </row>
    <row r="734" spans="4:10">
      <c r="D734" s="178"/>
      <c r="E734" s="179"/>
      <c r="F734" s="178"/>
      <c r="I734" s="178"/>
      <c r="J734" s="177"/>
    </row>
    <row r="735" spans="4:10">
      <c r="D735" s="178"/>
      <c r="E735" s="179"/>
      <c r="F735" s="178"/>
      <c r="I735" s="178"/>
      <c r="J735" s="177"/>
    </row>
    <row r="736" spans="4:10">
      <c r="D736" s="178"/>
      <c r="E736" s="179"/>
      <c r="F736" s="178"/>
      <c r="I736" s="178"/>
      <c r="J736" s="177"/>
    </row>
    <row r="737" spans="4:10">
      <c r="D737" s="178"/>
      <c r="E737" s="179"/>
      <c r="F737" s="178"/>
      <c r="I737" s="178"/>
      <c r="J737" s="177"/>
    </row>
    <row r="738" spans="4:10">
      <c r="D738" s="178"/>
      <c r="E738" s="179"/>
      <c r="F738" s="178"/>
      <c r="I738" s="178"/>
      <c r="J738" s="177"/>
    </row>
    <row r="739" spans="4:10">
      <c r="D739" s="178"/>
      <c r="E739" s="179"/>
      <c r="F739" s="178"/>
      <c r="I739" s="178"/>
      <c r="J739" s="177"/>
    </row>
    <row r="740" spans="4:10">
      <c r="D740" s="178"/>
      <c r="E740" s="179"/>
      <c r="F740" s="178"/>
      <c r="I740" s="178"/>
      <c r="J740" s="177"/>
    </row>
    <row r="741" spans="4:10">
      <c r="D741" s="178"/>
      <c r="E741" s="179"/>
      <c r="F741" s="178"/>
      <c r="I741" s="178"/>
      <c r="J741" s="177"/>
    </row>
    <row r="742" spans="4:10">
      <c r="D742" s="178"/>
      <c r="E742" s="179"/>
      <c r="F742" s="178"/>
      <c r="I742" s="178"/>
      <c r="J742" s="177"/>
    </row>
    <row r="743" spans="4:10">
      <c r="D743" s="178"/>
      <c r="E743" s="179"/>
      <c r="F743" s="178"/>
      <c r="I743" s="178"/>
      <c r="J743" s="177"/>
    </row>
    <row r="744" spans="4:10">
      <c r="D744" s="178"/>
      <c r="E744" s="179"/>
      <c r="F744" s="178"/>
      <c r="I744" s="178"/>
      <c r="J744" s="177"/>
    </row>
    <row r="745" spans="4:10">
      <c r="D745" s="178"/>
      <c r="E745" s="179"/>
      <c r="F745" s="178"/>
      <c r="I745" s="178"/>
      <c r="J745" s="177"/>
    </row>
    <row r="746" spans="4:10">
      <c r="D746" s="178"/>
      <c r="E746" s="179"/>
      <c r="F746" s="178"/>
      <c r="I746" s="178"/>
      <c r="J746" s="177"/>
    </row>
    <row r="747" spans="4:10">
      <c r="D747" s="178"/>
      <c r="E747" s="179"/>
      <c r="F747" s="178"/>
      <c r="I747" s="178"/>
      <c r="J747" s="177"/>
    </row>
    <row r="748" spans="4:10">
      <c r="D748" s="178"/>
      <c r="E748" s="179"/>
      <c r="F748" s="178"/>
      <c r="I748" s="178"/>
      <c r="J748" s="177"/>
    </row>
    <row r="749" spans="4:10">
      <c r="D749" s="178"/>
      <c r="E749" s="179"/>
      <c r="F749" s="178"/>
      <c r="I749" s="178"/>
      <c r="J749" s="177"/>
    </row>
    <row r="750" spans="4:10">
      <c r="D750" s="178"/>
      <c r="E750" s="179"/>
      <c r="F750" s="178"/>
      <c r="I750" s="178"/>
      <c r="J750" s="177"/>
    </row>
    <row r="751" spans="4:10">
      <c r="D751" s="178"/>
      <c r="E751" s="179"/>
      <c r="F751" s="178"/>
      <c r="I751" s="178"/>
      <c r="J751" s="177"/>
    </row>
    <row r="752" spans="4:10">
      <c r="D752" s="178"/>
      <c r="E752" s="179"/>
      <c r="F752" s="178"/>
      <c r="I752" s="178"/>
      <c r="J752" s="177"/>
    </row>
    <row r="753" spans="4:10">
      <c r="D753" s="178"/>
      <c r="E753" s="179"/>
      <c r="F753" s="178"/>
      <c r="I753" s="178"/>
      <c r="J753" s="177"/>
    </row>
    <row r="754" spans="4:10">
      <c r="D754" s="178"/>
      <c r="E754" s="179"/>
      <c r="F754" s="178"/>
      <c r="I754" s="178"/>
      <c r="J754" s="177"/>
    </row>
    <row r="755" spans="4:10">
      <c r="D755" s="178"/>
      <c r="E755" s="179"/>
      <c r="F755" s="178"/>
      <c r="I755" s="178"/>
      <c r="J755" s="177"/>
    </row>
    <row r="756" spans="4:10">
      <c r="D756" s="178"/>
      <c r="E756" s="179"/>
      <c r="F756" s="178"/>
      <c r="I756" s="178"/>
      <c r="J756" s="177"/>
    </row>
    <row r="757" spans="4:10">
      <c r="D757" s="178"/>
      <c r="E757" s="179"/>
      <c r="F757" s="178"/>
      <c r="I757" s="178"/>
      <c r="J757" s="177"/>
    </row>
    <row r="758" spans="4:10">
      <c r="D758" s="178"/>
      <c r="E758" s="179"/>
      <c r="F758" s="178"/>
      <c r="I758" s="178"/>
      <c r="J758" s="177"/>
    </row>
    <row r="759" spans="4:10">
      <c r="D759" s="178"/>
      <c r="E759" s="179"/>
      <c r="F759" s="178"/>
      <c r="I759" s="178"/>
      <c r="J759" s="177"/>
    </row>
    <row r="760" spans="4:10">
      <c r="D760" s="178"/>
      <c r="E760" s="179"/>
      <c r="F760" s="178"/>
      <c r="I760" s="178"/>
      <c r="J760" s="177"/>
    </row>
    <row r="761" spans="4:10">
      <c r="D761" s="178"/>
      <c r="E761" s="179"/>
      <c r="F761" s="178"/>
      <c r="I761" s="178"/>
      <c r="J761" s="177"/>
    </row>
    <row r="762" spans="4:10">
      <c r="D762" s="178"/>
      <c r="E762" s="179"/>
      <c r="F762" s="178"/>
      <c r="I762" s="178"/>
      <c r="J762" s="177"/>
    </row>
    <row r="763" spans="4:10">
      <c r="D763" s="178"/>
      <c r="E763" s="179"/>
      <c r="F763" s="178"/>
      <c r="I763" s="178"/>
      <c r="J763" s="177"/>
    </row>
    <row r="764" spans="4:10">
      <c r="D764" s="178"/>
      <c r="E764" s="179"/>
      <c r="F764" s="178"/>
      <c r="I764" s="178"/>
      <c r="J764" s="177"/>
    </row>
    <row r="765" spans="4:10">
      <c r="D765" s="178"/>
      <c r="E765" s="179"/>
      <c r="F765" s="178"/>
      <c r="I765" s="178"/>
      <c r="J765" s="177"/>
    </row>
    <row r="766" spans="4:10">
      <c r="D766" s="178"/>
      <c r="E766" s="179"/>
      <c r="F766" s="178"/>
      <c r="I766" s="178"/>
      <c r="J766" s="177"/>
    </row>
    <row r="767" spans="4:10">
      <c r="D767" s="178"/>
      <c r="E767" s="179"/>
      <c r="F767" s="178"/>
      <c r="I767" s="178"/>
      <c r="J767" s="177"/>
    </row>
    <row r="768" spans="4:10">
      <c r="D768" s="178"/>
      <c r="E768" s="179"/>
      <c r="F768" s="178"/>
      <c r="I768" s="178"/>
      <c r="J768" s="177"/>
    </row>
    <row r="769" spans="4:10">
      <c r="D769" s="178"/>
      <c r="E769" s="179"/>
      <c r="F769" s="178"/>
      <c r="I769" s="178"/>
      <c r="J769" s="177"/>
    </row>
    <row r="770" spans="4:10">
      <c r="D770" s="178"/>
      <c r="E770" s="179"/>
      <c r="F770" s="178"/>
      <c r="I770" s="178"/>
      <c r="J770" s="177"/>
    </row>
    <row r="771" spans="4:10">
      <c r="D771" s="178"/>
      <c r="E771" s="179"/>
      <c r="F771" s="178"/>
      <c r="I771" s="178"/>
      <c r="J771" s="177"/>
    </row>
    <row r="772" spans="4:10">
      <c r="D772" s="178"/>
      <c r="E772" s="179"/>
      <c r="F772" s="178"/>
      <c r="I772" s="178"/>
      <c r="J772" s="177"/>
    </row>
    <row r="773" spans="4:10">
      <c r="D773" s="178"/>
      <c r="E773" s="179"/>
      <c r="F773" s="178"/>
      <c r="I773" s="178"/>
      <c r="J773" s="177"/>
    </row>
    <row r="774" spans="4:10">
      <c r="D774" s="178"/>
      <c r="E774" s="179"/>
      <c r="F774" s="178"/>
      <c r="I774" s="178"/>
      <c r="J774" s="177"/>
    </row>
    <row r="775" spans="4:10">
      <c r="D775" s="178"/>
      <c r="E775" s="179"/>
      <c r="F775" s="178"/>
      <c r="I775" s="178"/>
      <c r="J775" s="177"/>
    </row>
    <row r="776" spans="4:10">
      <c r="D776" s="178"/>
      <c r="E776" s="179"/>
      <c r="F776" s="178"/>
      <c r="I776" s="178"/>
      <c r="J776" s="177"/>
    </row>
    <row r="777" spans="4:10">
      <c r="D777" s="178"/>
      <c r="E777" s="179"/>
      <c r="F777" s="178"/>
      <c r="I777" s="178"/>
      <c r="J777" s="177"/>
    </row>
    <row r="778" spans="4:10">
      <c r="D778" s="178"/>
      <c r="E778" s="179"/>
      <c r="F778" s="178"/>
      <c r="I778" s="178"/>
      <c r="J778" s="177"/>
    </row>
    <row r="779" spans="4:10">
      <c r="D779" s="178"/>
      <c r="E779" s="179"/>
      <c r="F779" s="178"/>
      <c r="I779" s="178"/>
      <c r="J779" s="177"/>
    </row>
    <row r="780" spans="4:10">
      <c r="D780" s="178"/>
      <c r="E780" s="179"/>
      <c r="F780" s="178"/>
      <c r="I780" s="178"/>
      <c r="J780" s="177"/>
    </row>
    <row r="781" spans="4:10">
      <c r="D781" s="178"/>
      <c r="E781" s="179"/>
      <c r="F781" s="178"/>
      <c r="I781" s="178"/>
      <c r="J781" s="177"/>
    </row>
    <row r="782" spans="4:10">
      <c r="D782" s="178"/>
      <c r="E782" s="179"/>
      <c r="F782" s="178"/>
      <c r="I782" s="178"/>
      <c r="J782" s="177"/>
    </row>
    <row r="783" spans="4:10">
      <c r="D783" s="178"/>
      <c r="E783" s="179"/>
      <c r="F783" s="178"/>
      <c r="I783" s="178"/>
      <c r="J783" s="177"/>
    </row>
    <row r="784" spans="4:10">
      <c r="D784" s="178"/>
      <c r="E784" s="179"/>
      <c r="F784" s="178"/>
      <c r="I784" s="178"/>
      <c r="J784" s="177"/>
    </row>
    <row r="785" spans="4:10">
      <c r="D785" s="178"/>
      <c r="E785" s="179"/>
      <c r="F785" s="178"/>
      <c r="I785" s="178"/>
      <c r="J785" s="177"/>
    </row>
    <row r="786" spans="4:10">
      <c r="D786" s="178"/>
      <c r="E786" s="179"/>
      <c r="F786" s="178"/>
      <c r="I786" s="178"/>
      <c r="J786" s="177"/>
    </row>
    <row r="787" spans="4:10">
      <c r="D787" s="178"/>
      <c r="E787" s="179"/>
      <c r="F787" s="178"/>
      <c r="I787" s="178"/>
      <c r="J787" s="177"/>
    </row>
    <row r="788" spans="4:10">
      <c r="D788" s="178"/>
      <c r="E788" s="179"/>
      <c r="F788" s="178"/>
      <c r="I788" s="178"/>
      <c r="J788" s="177"/>
    </row>
    <row r="789" spans="4:10">
      <c r="D789" s="178"/>
      <c r="E789" s="179"/>
      <c r="F789" s="178"/>
      <c r="I789" s="178"/>
      <c r="J789" s="177"/>
    </row>
    <row r="790" spans="4:10">
      <c r="D790" s="178"/>
      <c r="E790" s="179"/>
      <c r="F790" s="178"/>
      <c r="I790" s="178"/>
      <c r="J790" s="177"/>
    </row>
    <row r="791" spans="4:10">
      <c r="D791" s="178"/>
      <c r="E791" s="179"/>
      <c r="F791" s="178"/>
      <c r="I791" s="178"/>
      <c r="J791" s="177"/>
    </row>
    <row r="792" spans="4:10">
      <c r="D792" s="178"/>
      <c r="E792" s="179"/>
      <c r="F792" s="178"/>
      <c r="I792" s="178"/>
      <c r="J792" s="177"/>
    </row>
    <row r="793" spans="4:10">
      <c r="D793" s="178"/>
      <c r="E793" s="179"/>
      <c r="F793" s="178"/>
      <c r="I793" s="178"/>
      <c r="J793" s="177"/>
    </row>
    <row r="794" spans="4:10">
      <c r="D794" s="178"/>
      <c r="E794" s="179"/>
      <c r="F794" s="178"/>
      <c r="I794" s="178"/>
      <c r="J794" s="177"/>
    </row>
    <row r="795" spans="4:10">
      <c r="D795" s="178"/>
      <c r="E795" s="179"/>
      <c r="F795" s="178"/>
      <c r="I795" s="178"/>
      <c r="J795" s="177"/>
    </row>
    <row r="796" spans="4:10">
      <c r="D796" s="178"/>
      <c r="E796" s="179"/>
      <c r="F796" s="178"/>
      <c r="I796" s="178"/>
      <c r="J796" s="177"/>
    </row>
    <row r="797" spans="4:10">
      <c r="D797" s="178"/>
      <c r="E797" s="179"/>
      <c r="F797" s="178"/>
      <c r="I797" s="178"/>
      <c r="J797" s="177"/>
    </row>
    <row r="798" spans="4:10">
      <c r="D798" s="178"/>
      <c r="E798" s="179"/>
      <c r="F798" s="178"/>
      <c r="I798" s="178"/>
      <c r="J798" s="177"/>
    </row>
    <row r="799" spans="4:10">
      <c r="D799" s="178"/>
      <c r="E799" s="179"/>
      <c r="F799" s="178"/>
      <c r="I799" s="178"/>
      <c r="J799" s="177"/>
    </row>
    <row r="800" spans="4:10">
      <c r="D800" s="178"/>
      <c r="E800" s="179"/>
      <c r="F800" s="178"/>
      <c r="I800" s="178"/>
      <c r="J800" s="177"/>
    </row>
    <row r="801" spans="4:10">
      <c r="D801" s="178"/>
      <c r="E801" s="179"/>
      <c r="F801" s="178"/>
      <c r="I801" s="178"/>
      <c r="J801" s="177"/>
    </row>
    <row r="802" spans="4:10">
      <c r="D802" s="178"/>
      <c r="E802" s="179"/>
      <c r="F802" s="178"/>
      <c r="I802" s="178"/>
      <c r="J802" s="177"/>
    </row>
    <row r="803" spans="4:10">
      <c r="D803" s="178"/>
      <c r="E803" s="179"/>
      <c r="F803" s="178"/>
      <c r="I803" s="178"/>
      <c r="J803" s="177"/>
    </row>
    <row r="804" spans="4:10">
      <c r="D804" s="178"/>
      <c r="E804" s="179"/>
      <c r="F804" s="178"/>
      <c r="I804" s="178"/>
      <c r="J804" s="177"/>
    </row>
    <row r="805" spans="4:10">
      <c r="D805" s="178"/>
      <c r="E805" s="179"/>
      <c r="F805" s="178"/>
      <c r="I805" s="178"/>
      <c r="J805" s="177"/>
    </row>
    <row r="806" spans="4:10">
      <c r="D806" s="178"/>
      <c r="E806" s="179"/>
      <c r="F806" s="178"/>
      <c r="I806" s="178"/>
      <c r="J806" s="177"/>
    </row>
    <row r="807" spans="4:10">
      <c r="D807" s="178"/>
      <c r="E807" s="179"/>
      <c r="F807" s="178"/>
      <c r="I807" s="178"/>
      <c r="J807" s="177"/>
    </row>
    <row r="808" spans="4:10">
      <c r="D808" s="178"/>
      <c r="E808" s="179"/>
      <c r="F808" s="178"/>
      <c r="I808" s="178"/>
      <c r="J808" s="177"/>
    </row>
    <row r="809" spans="4:10">
      <c r="D809" s="178"/>
      <c r="E809" s="179"/>
      <c r="F809" s="178"/>
      <c r="I809" s="178"/>
      <c r="J809" s="177"/>
    </row>
    <row r="810" spans="4:10">
      <c r="D810" s="178"/>
      <c r="E810" s="179"/>
      <c r="F810" s="178"/>
      <c r="I810" s="178"/>
      <c r="J810" s="177"/>
    </row>
    <row r="811" spans="4:10">
      <c r="D811" s="178"/>
      <c r="E811" s="179"/>
      <c r="F811" s="178"/>
      <c r="I811" s="178"/>
      <c r="J811" s="177"/>
    </row>
    <row r="812" spans="4:10">
      <c r="D812" s="178"/>
      <c r="E812" s="179"/>
      <c r="F812" s="178"/>
      <c r="I812" s="178"/>
      <c r="J812" s="177"/>
    </row>
    <row r="813" spans="4:10">
      <c r="D813" s="178"/>
      <c r="E813" s="179"/>
      <c r="F813" s="178"/>
      <c r="I813" s="178"/>
      <c r="J813" s="177"/>
    </row>
    <row r="814" spans="4:10">
      <c r="D814" s="178"/>
      <c r="E814" s="179"/>
      <c r="F814" s="178"/>
      <c r="I814" s="178"/>
      <c r="J814" s="177"/>
    </row>
    <row r="815" spans="4:10">
      <c r="D815" s="178"/>
      <c r="E815" s="179"/>
      <c r="F815" s="178"/>
      <c r="I815" s="178"/>
      <c r="J815" s="177"/>
    </row>
    <row r="816" spans="4:10">
      <c r="D816" s="178"/>
      <c r="E816" s="179"/>
      <c r="F816" s="178"/>
      <c r="I816" s="178"/>
      <c r="J816" s="177"/>
    </row>
    <row r="817" spans="4:10">
      <c r="D817" s="178"/>
      <c r="E817" s="179"/>
      <c r="F817" s="178"/>
      <c r="I817" s="178"/>
      <c r="J817" s="177"/>
    </row>
    <row r="818" spans="4:10">
      <c r="D818" s="178"/>
      <c r="E818" s="179"/>
      <c r="F818" s="178"/>
      <c r="I818" s="178"/>
      <c r="J818" s="177"/>
    </row>
    <row r="819" spans="4:10">
      <c r="D819" s="178"/>
      <c r="E819" s="179"/>
      <c r="F819" s="178"/>
      <c r="I819" s="178"/>
      <c r="J819" s="177"/>
    </row>
    <row r="820" spans="4:10">
      <c r="D820" s="178"/>
      <c r="E820" s="179"/>
      <c r="F820" s="178"/>
      <c r="I820" s="178"/>
      <c r="J820" s="177"/>
    </row>
    <row r="821" spans="4:10">
      <c r="D821" s="178"/>
      <c r="E821" s="179"/>
      <c r="F821" s="178"/>
      <c r="I821" s="178"/>
      <c r="J821" s="177"/>
    </row>
    <row r="822" spans="4:10">
      <c r="D822" s="178"/>
      <c r="E822" s="179"/>
      <c r="F822" s="178"/>
      <c r="I822" s="178"/>
      <c r="J822" s="177"/>
    </row>
    <row r="823" spans="4:10">
      <c r="D823" s="178"/>
      <c r="E823" s="179"/>
      <c r="F823" s="178"/>
      <c r="I823" s="178"/>
      <c r="J823" s="177"/>
    </row>
    <row r="824" spans="4:10">
      <c r="D824" s="178"/>
      <c r="E824" s="179"/>
      <c r="F824" s="178"/>
      <c r="I824" s="178"/>
      <c r="J824" s="177"/>
    </row>
    <row r="825" spans="4:10">
      <c r="D825" s="178"/>
      <c r="E825" s="179"/>
      <c r="F825" s="178"/>
      <c r="I825" s="178"/>
      <c r="J825" s="177"/>
    </row>
    <row r="826" spans="4:10">
      <c r="D826" s="178"/>
      <c r="E826" s="179"/>
      <c r="F826" s="178"/>
      <c r="I826" s="178"/>
      <c r="J826" s="177"/>
    </row>
    <row r="827" spans="4:10">
      <c r="D827" s="178"/>
      <c r="E827" s="179"/>
      <c r="F827" s="178"/>
      <c r="I827" s="178"/>
      <c r="J827" s="177"/>
    </row>
    <row r="828" spans="4:10">
      <c r="D828" s="178"/>
      <c r="E828" s="179"/>
      <c r="F828" s="178"/>
      <c r="I828" s="178"/>
      <c r="J828" s="177"/>
    </row>
    <row r="829" spans="4:10">
      <c r="D829" s="178"/>
      <c r="E829" s="179"/>
      <c r="F829" s="178"/>
      <c r="I829" s="178"/>
      <c r="J829" s="177"/>
    </row>
    <row r="830" spans="4:10">
      <c r="D830" s="178"/>
      <c r="E830" s="179"/>
      <c r="F830" s="178"/>
      <c r="I830" s="178"/>
      <c r="J830" s="177"/>
    </row>
    <row r="831" spans="4:10">
      <c r="D831" s="178"/>
      <c r="E831" s="179"/>
      <c r="F831" s="178"/>
      <c r="I831" s="178"/>
      <c r="J831" s="177"/>
    </row>
    <row r="832" spans="4:10">
      <c r="D832" s="178"/>
      <c r="E832" s="179"/>
      <c r="F832" s="178"/>
      <c r="I832" s="178"/>
      <c r="J832" s="177"/>
    </row>
    <row r="833" spans="4:10">
      <c r="D833" s="178"/>
      <c r="E833" s="179"/>
      <c r="F833" s="178"/>
      <c r="I833" s="178"/>
      <c r="J833" s="177"/>
    </row>
    <row r="834" spans="4:10">
      <c r="D834" s="178"/>
      <c r="E834" s="179"/>
      <c r="F834" s="178"/>
      <c r="I834" s="178"/>
      <c r="J834" s="177"/>
    </row>
    <row r="835" spans="4:10">
      <c r="D835" s="178"/>
      <c r="E835" s="179"/>
      <c r="F835" s="178"/>
      <c r="I835" s="178"/>
      <c r="J835" s="177"/>
    </row>
    <row r="836" spans="4:10">
      <c r="D836" s="178"/>
      <c r="E836" s="179"/>
      <c r="F836" s="178"/>
      <c r="I836" s="178"/>
      <c r="J836" s="177"/>
    </row>
    <row r="837" spans="4:10">
      <c r="D837" s="178"/>
      <c r="E837" s="179"/>
      <c r="F837" s="178"/>
      <c r="I837" s="178"/>
      <c r="J837" s="177"/>
    </row>
    <row r="838" spans="4:10">
      <c r="D838" s="178"/>
      <c r="E838" s="179"/>
      <c r="F838" s="178"/>
      <c r="I838" s="178"/>
      <c r="J838" s="177"/>
    </row>
    <row r="839" spans="4:10">
      <c r="D839" s="178"/>
      <c r="E839" s="179"/>
      <c r="F839" s="178"/>
      <c r="I839" s="178"/>
      <c r="J839" s="177"/>
    </row>
    <row r="840" spans="4:10">
      <c r="D840" s="178"/>
      <c r="E840" s="179"/>
      <c r="F840" s="178"/>
      <c r="I840" s="178"/>
      <c r="J840" s="177"/>
    </row>
    <row r="841" spans="4:10">
      <c r="D841" s="178"/>
      <c r="E841" s="179"/>
      <c r="F841" s="178"/>
      <c r="I841" s="178"/>
      <c r="J841" s="177"/>
    </row>
    <row r="842" spans="4:10">
      <c r="D842" s="178"/>
      <c r="E842" s="179"/>
      <c r="F842" s="178"/>
      <c r="I842" s="178"/>
      <c r="J842" s="177"/>
    </row>
    <row r="843" spans="4:10">
      <c r="D843" s="178"/>
      <c r="E843" s="179"/>
      <c r="F843" s="178"/>
      <c r="I843" s="178"/>
      <c r="J843" s="177"/>
    </row>
    <row r="844" spans="4:10">
      <c r="D844" s="178"/>
      <c r="E844" s="179"/>
      <c r="F844" s="178"/>
      <c r="I844" s="178"/>
      <c r="J844" s="177"/>
    </row>
    <row r="845" spans="4:10">
      <c r="D845" s="178"/>
      <c r="E845" s="179"/>
      <c r="F845" s="178"/>
      <c r="I845" s="178"/>
      <c r="J845" s="177"/>
    </row>
    <row r="846" spans="4:10">
      <c r="D846" s="178"/>
      <c r="E846" s="179"/>
      <c r="F846" s="178"/>
      <c r="I846" s="178"/>
      <c r="J846" s="177"/>
    </row>
    <row r="847" spans="4:10">
      <c r="D847" s="178"/>
      <c r="E847" s="179"/>
      <c r="F847" s="178"/>
      <c r="I847" s="178"/>
      <c r="J847" s="177"/>
    </row>
    <row r="848" spans="4:10">
      <c r="D848" s="178"/>
      <c r="E848" s="179"/>
      <c r="F848" s="178"/>
      <c r="I848" s="178"/>
      <c r="J848" s="177"/>
    </row>
    <row r="849" spans="4:10">
      <c r="D849" s="178"/>
      <c r="E849" s="179"/>
      <c r="F849" s="178"/>
      <c r="I849" s="178"/>
      <c r="J849" s="177"/>
    </row>
    <row r="850" spans="4:10">
      <c r="D850" s="178"/>
      <c r="E850" s="179"/>
      <c r="F850" s="178"/>
      <c r="I850" s="178"/>
      <c r="J850" s="177"/>
    </row>
    <row r="851" spans="4:10">
      <c r="D851" s="178"/>
      <c r="E851" s="179"/>
      <c r="F851" s="178"/>
      <c r="I851" s="178"/>
      <c r="J851" s="177"/>
    </row>
    <row r="852" spans="4:10">
      <c r="D852" s="178"/>
      <c r="E852" s="179"/>
      <c r="F852" s="178"/>
      <c r="I852" s="178"/>
      <c r="J852" s="177"/>
    </row>
    <row r="853" spans="4:10">
      <c r="D853" s="178"/>
      <c r="E853" s="179"/>
      <c r="F853" s="178"/>
      <c r="I853" s="178"/>
      <c r="J853" s="177"/>
    </row>
    <row r="854" spans="4:10">
      <c r="D854" s="178"/>
      <c r="E854" s="179"/>
      <c r="F854" s="178"/>
      <c r="I854" s="178"/>
      <c r="J854" s="177"/>
    </row>
    <row r="855" spans="4:10">
      <c r="D855" s="178"/>
      <c r="E855" s="179"/>
      <c r="F855" s="178"/>
      <c r="I855" s="178"/>
      <c r="J855" s="177"/>
    </row>
    <row r="856" spans="4:10">
      <c r="D856" s="178"/>
      <c r="E856" s="179"/>
      <c r="F856" s="178"/>
      <c r="I856" s="178"/>
      <c r="J856" s="177"/>
    </row>
    <row r="857" spans="4:10">
      <c r="D857" s="178"/>
      <c r="E857" s="179"/>
      <c r="F857" s="178"/>
      <c r="I857" s="178"/>
      <c r="J857" s="177"/>
    </row>
    <row r="858" spans="4:10">
      <c r="D858" s="178"/>
      <c r="E858" s="179"/>
      <c r="F858" s="178"/>
      <c r="I858" s="178"/>
      <c r="J858" s="177"/>
    </row>
    <row r="859" spans="4:10">
      <c r="D859" s="178"/>
      <c r="E859" s="179"/>
      <c r="F859" s="178"/>
      <c r="I859" s="178"/>
      <c r="J859" s="177"/>
    </row>
    <row r="860" spans="4:10">
      <c r="D860" s="178"/>
      <c r="E860" s="179"/>
      <c r="F860" s="178"/>
      <c r="I860" s="178"/>
      <c r="J860" s="177"/>
    </row>
    <row r="861" spans="4:10">
      <c r="D861" s="178"/>
      <c r="E861" s="179"/>
      <c r="F861" s="178"/>
      <c r="I861" s="178"/>
      <c r="J861" s="177"/>
    </row>
    <row r="862" spans="4:10">
      <c r="D862" s="178"/>
      <c r="E862" s="179"/>
      <c r="F862" s="178"/>
      <c r="I862" s="178"/>
      <c r="J862" s="177"/>
    </row>
    <row r="863" spans="4:10">
      <c r="D863" s="178"/>
      <c r="E863" s="179"/>
      <c r="F863" s="178"/>
      <c r="I863" s="178"/>
      <c r="J863" s="177"/>
    </row>
    <row r="864" spans="4:10">
      <c r="D864" s="178"/>
      <c r="E864" s="179"/>
      <c r="F864" s="178"/>
      <c r="I864" s="178"/>
      <c r="J864" s="177"/>
    </row>
    <row r="865" spans="4:10">
      <c r="D865" s="178"/>
      <c r="E865" s="179"/>
      <c r="F865" s="178"/>
      <c r="I865" s="178"/>
      <c r="J865" s="177"/>
    </row>
    <row r="866" spans="4:10">
      <c r="D866" s="178"/>
      <c r="E866" s="179"/>
      <c r="F866" s="178"/>
      <c r="I866" s="178"/>
      <c r="J866" s="177"/>
    </row>
    <row r="867" spans="4:10">
      <c r="D867" s="178"/>
      <c r="E867" s="179"/>
      <c r="F867" s="178"/>
      <c r="I867" s="178"/>
      <c r="J867" s="177"/>
    </row>
    <row r="868" spans="4:10">
      <c r="D868" s="178"/>
      <c r="E868" s="179"/>
      <c r="F868" s="178"/>
      <c r="I868" s="178"/>
      <c r="J868" s="177"/>
    </row>
    <row r="869" spans="4:10">
      <c r="D869" s="178"/>
      <c r="E869" s="179"/>
      <c r="F869" s="178"/>
      <c r="I869" s="178"/>
      <c r="J869" s="177"/>
    </row>
    <row r="870" spans="4:10">
      <c r="D870" s="178"/>
      <c r="E870" s="179"/>
      <c r="F870" s="178"/>
      <c r="I870" s="178"/>
      <c r="J870" s="177"/>
    </row>
    <row r="871" spans="4:10">
      <c r="D871" s="178"/>
      <c r="E871" s="179"/>
      <c r="F871" s="178"/>
      <c r="I871" s="178"/>
      <c r="J871" s="177"/>
    </row>
    <row r="872" spans="4:10">
      <c r="D872" s="178"/>
      <c r="E872" s="179"/>
      <c r="F872" s="178"/>
      <c r="I872" s="178"/>
      <c r="J872" s="177"/>
    </row>
    <row r="873" spans="4:10">
      <c r="D873" s="178"/>
      <c r="E873" s="179"/>
      <c r="F873" s="178"/>
      <c r="I873" s="178"/>
      <c r="J873" s="177"/>
    </row>
    <row r="874" spans="4:10">
      <c r="D874" s="178"/>
      <c r="E874" s="179"/>
      <c r="F874" s="178"/>
      <c r="I874" s="178"/>
      <c r="J874" s="177"/>
    </row>
    <row r="875" spans="4:10">
      <c r="D875" s="178"/>
      <c r="E875" s="179"/>
      <c r="F875" s="178"/>
      <c r="I875" s="178"/>
      <c r="J875" s="177"/>
    </row>
    <row r="876" spans="4:10">
      <c r="D876" s="178"/>
      <c r="E876" s="179"/>
      <c r="F876" s="178"/>
      <c r="I876" s="178"/>
      <c r="J876" s="177"/>
    </row>
    <row r="877" spans="4:10">
      <c r="D877" s="178"/>
      <c r="E877" s="179"/>
      <c r="F877" s="178"/>
      <c r="I877" s="178"/>
      <c r="J877" s="177"/>
    </row>
    <row r="878" spans="4:10">
      <c r="D878" s="178"/>
      <c r="E878" s="179"/>
      <c r="F878" s="178"/>
      <c r="I878" s="178"/>
      <c r="J878" s="177"/>
    </row>
    <row r="879" spans="4:10">
      <c r="D879" s="178"/>
      <c r="E879" s="179"/>
      <c r="F879" s="178"/>
      <c r="I879" s="178"/>
      <c r="J879" s="177"/>
    </row>
    <row r="880" spans="4:10">
      <c r="D880" s="178"/>
      <c r="E880" s="179"/>
      <c r="F880" s="178"/>
      <c r="I880" s="178"/>
      <c r="J880" s="177"/>
    </row>
    <row r="881" spans="4:10">
      <c r="D881" s="178"/>
      <c r="E881" s="179"/>
      <c r="F881" s="178"/>
      <c r="I881" s="178"/>
      <c r="J881" s="177"/>
    </row>
    <row r="882" spans="4:10">
      <c r="D882" s="178"/>
      <c r="E882" s="179"/>
      <c r="F882" s="178"/>
      <c r="I882" s="178"/>
      <c r="J882" s="177"/>
    </row>
    <row r="883" spans="4:10">
      <c r="D883" s="178"/>
      <c r="E883" s="179"/>
      <c r="F883" s="178"/>
      <c r="I883" s="178"/>
      <c r="J883" s="177"/>
    </row>
    <row r="884" spans="4:10">
      <c r="D884" s="178"/>
      <c r="E884" s="179"/>
      <c r="F884" s="178"/>
      <c r="I884" s="178"/>
      <c r="J884" s="177"/>
    </row>
    <row r="885" spans="4:10">
      <c r="D885" s="178"/>
      <c r="E885" s="179"/>
      <c r="F885" s="178"/>
      <c r="I885" s="178"/>
      <c r="J885" s="177"/>
    </row>
    <row r="886" spans="4:10">
      <c r="D886" s="178"/>
      <c r="E886" s="179"/>
      <c r="F886" s="178"/>
      <c r="I886" s="178"/>
      <c r="J886" s="177"/>
    </row>
    <row r="887" spans="4:10">
      <c r="D887" s="178"/>
      <c r="E887" s="179"/>
      <c r="F887" s="178"/>
      <c r="I887" s="178"/>
      <c r="J887" s="177"/>
    </row>
    <row r="888" spans="4:10">
      <c r="D888" s="178"/>
      <c r="E888" s="179"/>
      <c r="F888" s="178"/>
      <c r="I888" s="178"/>
      <c r="J888" s="177"/>
    </row>
    <row r="889" spans="4:10">
      <c r="D889" s="178"/>
      <c r="E889" s="179"/>
      <c r="F889" s="178"/>
      <c r="I889" s="178"/>
      <c r="J889" s="177"/>
    </row>
    <row r="890" spans="4:10">
      <c r="D890" s="178"/>
      <c r="E890" s="179"/>
      <c r="F890" s="178"/>
      <c r="I890" s="178"/>
      <c r="J890" s="177"/>
    </row>
    <row r="891" spans="4:10">
      <c r="D891" s="178"/>
      <c r="E891" s="179"/>
      <c r="F891" s="178"/>
      <c r="I891" s="178"/>
      <c r="J891" s="177"/>
    </row>
    <row r="892" spans="4:10">
      <c r="D892" s="178"/>
      <c r="E892" s="179"/>
      <c r="F892" s="178"/>
      <c r="I892" s="178"/>
      <c r="J892" s="177"/>
    </row>
    <row r="893" spans="4:10">
      <c r="D893" s="178"/>
      <c r="E893" s="179"/>
      <c r="F893" s="178"/>
      <c r="I893" s="178"/>
      <c r="J893" s="177"/>
    </row>
    <row r="894" spans="4:10">
      <c r="D894" s="178"/>
      <c r="E894" s="179"/>
      <c r="F894" s="178"/>
      <c r="I894" s="178"/>
      <c r="J894" s="177"/>
    </row>
    <row r="895" spans="4:10">
      <c r="D895" s="178"/>
      <c r="E895" s="179"/>
      <c r="F895" s="178"/>
      <c r="I895" s="178"/>
      <c r="J895" s="177"/>
    </row>
    <row r="896" spans="4:10">
      <c r="D896" s="178"/>
      <c r="E896" s="179"/>
      <c r="F896" s="178"/>
      <c r="I896" s="178"/>
      <c r="J896" s="177"/>
    </row>
    <row r="897" spans="4:10">
      <c r="D897" s="178"/>
      <c r="E897" s="179"/>
      <c r="F897" s="178"/>
      <c r="I897" s="178"/>
      <c r="J897" s="177"/>
    </row>
    <row r="898" spans="4:10">
      <c r="D898" s="178"/>
      <c r="E898" s="179"/>
      <c r="F898" s="178"/>
      <c r="I898" s="178"/>
      <c r="J898" s="177"/>
    </row>
    <row r="899" spans="4:10">
      <c r="D899" s="178"/>
      <c r="E899" s="179"/>
      <c r="F899" s="178"/>
      <c r="I899" s="178"/>
      <c r="J899" s="177"/>
    </row>
    <row r="900" spans="4:10">
      <c r="D900" s="178"/>
      <c r="E900" s="179"/>
      <c r="F900" s="178"/>
      <c r="I900" s="178"/>
      <c r="J900" s="177"/>
    </row>
    <row r="901" spans="4:10">
      <c r="D901" s="178"/>
      <c r="E901" s="179"/>
      <c r="F901" s="178"/>
      <c r="I901" s="178"/>
      <c r="J901" s="177"/>
    </row>
    <row r="902" spans="4:10">
      <c r="D902" s="178"/>
      <c r="E902" s="179"/>
      <c r="F902" s="178"/>
      <c r="I902" s="178"/>
      <c r="J902" s="177"/>
    </row>
    <row r="903" spans="4:10">
      <c r="D903" s="178"/>
      <c r="E903" s="179"/>
      <c r="F903" s="178"/>
      <c r="I903" s="178"/>
      <c r="J903" s="177"/>
    </row>
    <row r="904" spans="4:10">
      <c r="D904" s="178"/>
      <c r="E904" s="179"/>
      <c r="F904" s="178"/>
      <c r="I904" s="178"/>
      <c r="J904" s="177"/>
    </row>
    <row r="905" spans="4:10">
      <c r="D905" s="178"/>
      <c r="E905" s="179"/>
      <c r="F905" s="178"/>
      <c r="I905" s="178"/>
      <c r="J905" s="177"/>
    </row>
    <row r="906" spans="4:10">
      <c r="D906" s="178"/>
      <c r="E906" s="179"/>
      <c r="F906" s="178"/>
      <c r="I906" s="178"/>
      <c r="J906" s="177"/>
    </row>
    <row r="907" spans="4:10">
      <c r="D907" s="178"/>
      <c r="E907" s="179"/>
      <c r="F907" s="178"/>
      <c r="I907" s="178"/>
      <c r="J907" s="177"/>
    </row>
    <row r="908" spans="4:10">
      <c r="D908" s="178"/>
      <c r="E908" s="179"/>
      <c r="F908" s="178"/>
      <c r="I908" s="178"/>
      <c r="J908" s="177"/>
    </row>
    <row r="909" spans="4:10">
      <c r="D909" s="178"/>
      <c r="E909" s="179"/>
      <c r="F909" s="178"/>
      <c r="I909" s="178"/>
      <c r="J909" s="177"/>
    </row>
    <row r="910" spans="4:10">
      <c r="D910" s="178"/>
      <c r="E910" s="179"/>
      <c r="F910" s="178"/>
      <c r="I910" s="178"/>
      <c r="J910" s="177"/>
    </row>
    <row r="911" spans="4:10">
      <c r="D911" s="178"/>
      <c r="E911" s="179"/>
      <c r="F911" s="178"/>
      <c r="I911" s="178"/>
      <c r="J911" s="177"/>
    </row>
    <row r="912" spans="4:10">
      <c r="D912" s="178"/>
      <c r="E912" s="179"/>
      <c r="F912" s="178"/>
      <c r="I912" s="178"/>
      <c r="J912" s="177"/>
    </row>
    <row r="913" spans="4:10">
      <c r="D913" s="178"/>
      <c r="E913" s="179"/>
      <c r="F913" s="178"/>
      <c r="I913" s="178"/>
      <c r="J913" s="177"/>
    </row>
    <row r="914" spans="4:10">
      <c r="D914" s="178"/>
      <c r="E914" s="179"/>
      <c r="F914" s="178"/>
      <c r="I914" s="178"/>
      <c r="J914" s="177"/>
    </row>
    <row r="915" spans="4:10">
      <c r="D915" s="178"/>
      <c r="E915" s="179"/>
      <c r="F915" s="178"/>
      <c r="I915" s="178"/>
      <c r="J915" s="177"/>
    </row>
    <row r="916" spans="4:10">
      <c r="D916" s="178"/>
      <c r="E916" s="179"/>
      <c r="F916" s="178"/>
      <c r="I916" s="178"/>
      <c r="J916" s="177"/>
    </row>
    <row r="917" spans="4:10">
      <c r="D917" s="178"/>
      <c r="E917" s="179"/>
      <c r="F917" s="178"/>
      <c r="I917" s="178"/>
      <c r="J917" s="177"/>
    </row>
    <row r="918" spans="4:10">
      <c r="D918" s="178"/>
      <c r="E918" s="179"/>
      <c r="F918" s="178"/>
      <c r="I918" s="178"/>
      <c r="J918" s="177"/>
    </row>
    <row r="919" spans="4:10">
      <c r="D919" s="178"/>
      <c r="E919" s="179"/>
      <c r="F919" s="178"/>
      <c r="I919" s="178"/>
      <c r="J919" s="177"/>
    </row>
    <row r="920" spans="4:10">
      <c r="D920" s="178"/>
      <c r="E920" s="179"/>
      <c r="F920" s="178"/>
      <c r="I920" s="178"/>
      <c r="J920" s="177"/>
    </row>
    <row r="921" spans="4:10">
      <c r="D921" s="178"/>
      <c r="E921" s="179"/>
      <c r="F921" s="178"/>
      <c r="I921" s="178"/>
      <c r="J921" s="177"/>
    </row>
    <row r="922" spans="4:10">
      <c r="D922" s="178"/>
      <c r="E922" s="179"/>
      <c r="F922" s="178"/>
      <c r="I922" s="178"/>
      <c r="J922" s="177"/>
    </row>
    <row r="923" spans="4:10">
      <c r="D923" s="178"/>
      <c r="E923" s="179"/>
      <c r="F923" s="178"/>
      <c r="I923" s="178"/>
      <c r="J923" s="177"/>
    </row>
    <row r="924" spans="4:10">
      <c r="D924" s="178"/>
      <c r="E924" s="179"/>
      <c r="F924" s="178"/>
      <c r="I924" s="178"/>
      <c r="J924" s="177"/>
    </row>
    <row r="925" spans="4:10">
      <c r="D925" s="178"/>
      <c r="E925" s="179"/>
      <c r="F925" s="178"/>
      <c r="I925" s="178"/>
      <c r="J925" s="177"/>
    </row>
    <row r="926" spans="4:10">
      <c r="D926" s="178"/>
      <c r="E926" s="179"/>
      <c r="F926" s="178"/>
      <c r="I926" s="178"/>
      <c r="J926" s="177"/>
    </row>
    <row r="927" spans="4:10">
      <c r="D927" s="178"/>
      <c r="E927" s="179"/>
      <c r="F927" s="178"/>
      <c r="I927" s="178"/>
      <c r="J927" s="177"/>
    </row>
    <row r="928" spans="4:10">
      <c r="D928" s="178"/>
      <c r="E928" s="179"/>
      <c r="F928" s="178"/>
      <c r="I928" s="178"/>
      <c r="J928" s="177"/>
    </row>
    <row r="929" spans="4:10">
      <c r="D929" s="178"/>
      <c r="E929" s="179"/>
      <c r="F929" s="178"/>
      <c r="I929" s="178"/>
      <c r="J929" s="177"/>
    </row>
    <row r="930" spans="4:10">
      <c r="D930" s="178"/>
      <c r="E930" s="179"/>
      <c r="F930" s="178"/>
      <c r="I930" s="178"/>
      <c r="J930" s="177"/>
    </row>
    <row r="931" spans="4:10">
      <c r="D931" s="178"/>
      <c r="E931" s="179"/>
      <c r="F931" s="178"/>
      <c r="I931" s="178"/>
      <c r="J931" s="177"/>
    </row>
    <row r="932" spans="4:10">
      <c r="D932" s="178"/>
      <c r="E932" s="179"/>
      <c r="F932" s="178"/>
      <c r="I932" s="178"/>
      <c r="J932" s="177"/>
    </row>
    <row r="933" spans="4:10">
      <c r="D933" s="178"/>
      <c r="E933" s="179"/>
      <c r="F933" s="178"/>
      <c r="I933" s="178"/>
      <c r="J933" s="177"/>
    </row>
    <row r="934" spans="4:10">
      <c r="D934" s="178"/>
      <c r="E934" s="179"/>
      <c r="F934" s="178"/>
      <c r="I934" s="178"/>
      <c r="J934" s="177"/>
    </row>
    <row r="935" spans="4:10">
      <c r="D935" s="178"/>
      <c r="E935" s="179"/>
      <c r="F935" s="178"/>
      <c r="I935" s="178"/>
      <c r="J935" s="177"/>
    </row>
    <row r="936" spans="4:10">
      <c r="D936" s="178"/>
      <c r="E936" s="179"/>
      <c r="F936" s="178"/>
      <c r="I936" s="178"/>
      <c r="J936" s="177"/>
    </row>
    <row r="937" spans="4:10">
      <c r="D937" s="178"/>
      <c r="E937" s="179"/>
      <c r="F937" s="178"/>
      <c r="I937" s="178"/>
      <c r="J937" s="177"/>
    </row>
    <row r="938" spans="4:10">
      <c r="D938" s="178"/>
      <c r="E938" s="179"/>
      <c r="F938" s="178"/>
      <c r="I938" s="178"/>
      <c r="J938" s="177"/>
    </row>
    <row r="939" spans="4:10">
      <c r="D939" s="178"/>
      <c r="E939" s="179"/>
      <c r="F939" s="178"/>
      <c r="I939" s="178"/>
      <c r="J939" s="177"/>
    </row>
    <row r="940" spans="4:10">
      <c r="D940" s="178"/>
      <c r="E940" s="179"/>
      <c r="F940" s="178"/>
      <c r="I940" s="178"/>
      <c r="J940" s="177"/>
    </row>
    <row r="941" spans="4:10">
      <c r="D941" s="178"/>
      <c r="E941" s="179"/>
      <c r="F941" s="178"/>
      <c r="I941" s="178"/>
      <c r="J941" s="177"/>
    </row>
    <row r="942" spans="4:10">
      <c r="D942" s="178"/>
      <c r="E942" s="179"/>
      <c r="F942" s="178"/>
      <c r="I942" s="178"/>
      <c r="J942" s="177"/>
    </row>
    <row r="943" spans="4:10">
      <c r="D943" s="178"/>
      <c r="E943" s="179"/>
      <c r="F943" s="178"/>
      <c r="I943" s="178"/>
      <c r="J943" s="177"/>
    </row>
    <row r="944" spans="4:10">
      <c r="D944" s="178"/>
      <c r="E944" s="179"/>
      <c r="F944" s="178"/>
      <c r="I944" s="178"/>
      <c r="J944" s="177"/>
    </row>
    <row r="945" spans="4:10">
      <c r="D945" s="178"/>
      <c r="E945" s="179"/>
      <c r="F945" s="178"/>
      <c r="I945" s="178"/>
      <c r="J945" s="177"/>
    </row>
    <row r="946" spans="4:10">
      <c r="D946" s="178"/>
      <c r="E946" s="179"/>
      <c r="F946" s="178"/>
      <c r="I946" s="178"/>
      <c r="J946" s="177"/>
    </row>
    <row r="947" spans="4:10">
      <c r="D947" s="178"/>
      <c r="E947" s="179"/>
      <c r="F947" s="178"/>
      <c r="I947" s="178"/>
      <c r="J947" s="177"/>
    </row>
    <row r="948" spans="4:10">
      <c r="D948" s="178"/>
      <c r="E948" s="179"/>
      <c r="F948" s="178"/>
      <c r="I948" s="178"/>
      <c r="J948" s="177"/>
    </row>
    <row r="949" spans="4:10">
      <c r="D949" s="178"/>
      <c r="E949" s="179"/>
      <c r="F949" s="178"/>
      <c r="I949" s="178"/>
      <c r="J949" s="177"/>
    </row>
    <row r="950" spans="4:10">
      <c r="D950" s="178"/>
      <c r="E950" s="179"/>
      <c r="F950" s="178"/>
      <c r="I950" s="178"/>
      <c r="J950" s="177"/>
    </row>
    <row r="951" spans="4:10">
      <c r="D951" s="178"/>
      <c r="E951" s="179"/>
      <c r="F951" s="178"/>
      <c r="I951" s="178"/>
      <c r="J951" s="177"/>
    </row>
    <row r="952" spans="4:10">
      <c r="D952" s="178"/>
      <c r="E952" s="179"/>
      <c r="F952" s="178"/>
      <c r="I952" s="178"/>
      <c r="J952" s="177"/>
    </row>
    <row r="953" spans="4:10">
      <c r="D953" s="178"/>
      <c r="E953" s="179"/>
      <c r="F953" s="178"/>
      <c r="I953" s="178"/>
      <c r="J953" s="177"/>
    </row>
    <row r="954" spans="4:10">
      <c r="D954" s="178"/>
      <c r="E954" s="179"/>
      <c r="F954" s="178"/>
      <c r="I954" s="178"/>
      <c r="J954" s="177"/>
    </row>
    <row r="955" spans="4:10">
      <c r="D955" s="178"/>
      <c r="E955" s="179"/>
      <c r="F955" s="178"/>
      <c r="I955" s="178"/>
      <c r="J955" s="177"/>
    </row>
    <row r="956" spans="4:10">
      <c r="D956" s="178"/>
      <c r="E956" s="179"/>
      <c r="F956" s="178"/>
      <c r="I956" s="178"/>
      <c r="J956" s="177"/>
    </row>
    <row r="957" spans="4:10">
      <c r="D957" s="178"/>
      <c r="E957" s="179"/>
      <c r="F957" s="178"/>
      <c r="I957" s="178"/>
      <c r="J957" s="177"/>
    </row>
    <row r="958" spans="4:10">
      <c r="D958" s="178"/>
      <c r="E958" s="179"/>
      <c r="F958" s="178"/>
      <c r="I958" s="178"/>
      <c r="J958" s="177"/>
    </row>
    <row r="959" spans="4:10">
      <c r="D959" s="178"/>
      <c r="E959" s="179"/>
      <c r="F959" s="178"/>
      <c r="I959" s="178"/>
      <c r="J959" s="177"/>
    </row>
    <row r="960" spans="4:10">
      <c r="D960" s="178"/>
      <c r="E960" s="179"/>
      <c r="F960" s="178"/>
      <c r="I960" s="178"/>
      <c r="J960" s="177"/>
    </row>
    <row r="961" spans="4:10">
      <c r="D961" s="178"/>
      <c r="E961" s="179"/>
      <c r="F961" s="178"/>
      <c r="I961" s="178"/>
      <c r="J961" s="177"/>
    </row>
    <row r="962" spans="4:10">
      <c r="D962" s="178"/>
      <c r="E962" s="179"/>
      <c r="F962" s="178"/>
      <c r="I962" s="178"/>
      <c r="J962" s="177"/>
    </row>
    <row r="963" spans="4:10">
      <c r="D963" s="178"/>
      <c r="E963" s="179"/>
      <c r="F963" s="178"/>
      <c r="I963" s="178"/>
      <c r="J963" s="177"/>
    </row>
    <row r="964" spans="4:10">
      <c r="D964" s="178"/>
      <c r="E964" s="179"/>
      <c r="F964" s="178"/>
      <c r="I964" s="178"/>
      <c r="J964" s="177"/>
    </row>
    <row r="965" spans="4:10">
      <c r="D965" s="178"/>
      <c r="E965" s="179"/>
      <c r="F965" s="178"/>
      <c r="I965" s="178"/>
      <c r="J965" s="177"/>
    </row>
    <row r="966" spans="4:10">
      <c r="D966" s="178"/>
      <c r="E966" s="179"/>
      <c r="F966" s="178"/>
      <c r="I966" s="178"/>
      <c r="J966" s="177"/>
    </row>
    <row r="967" spans="4:10">
      <c r="D967" s="178"/>
      <c r="E967" s="179"/>
      <c r="F967" s="178"/>
      <c r="I967" s="178"/>
      <c r="J967" s="177"/>
    </row>
    <row r="968" spans="4:10">
      <c r="D968" s="178"/>
      <c r="E968" s="179"/>
      <c r="F968" s="178"/>
      <c r="I968" s="178"/>
      <c r="J968" s="177"/>
    </row>
    <row r="969" spans="4:10">
      <c r="D969" s="178"/>
      <c r="E969" s="179"/>
      <c r="F969" s="178"/>
      <c r="I969" s="178"/>
      <c r="J969" s="177"/>
    </row>
    <row r="970" spans="4:10">
      <c r="D970" s="178"/>
      <c r="E970" s="179"/>
      <c r="F970" s="178"/>
      <c r="I970" s="178"/>
      <c r="J970" s="177"/>
    </row>
    <row r="971" spans="4:10">
      <c r="D971" s="178"/>
      <c r="E971" s="179"/>
      <c r="F971" s="178"/>
      <c r="I971" s="178"/>
      <c r="J971" s="177"/>
    </row>
    <row r="972" spans="4:10">
      <c r="D972" s="178"/>
      <c r="E972" s="179"/>
      <c r="F972" s="178"/>
      <c r="I972" s="178"/>
      <c r="J972" s="177"/>
    </row>
    <row r="973" spans="4:10">
      <c r="D973" s="178"/>
      <c r="E973" s="179"/>
      <c r="F973" s="178"/>
      <c r="I973" s="178"/>
      <c r="J973" s="177"/>
    </row>
    <row r="974" spans="4:10">
      <c r="D974" s="178"/>
      <c r="E974" s="179"/>
      <c r="F974" s="178"/>
      <c r="I974" s="178"/>
      <c r="J974" s="177"/>
    </row>
    <row r="975" spans="4:10">
      <c r="D975" s="178"/>
      <c r="E975" s="179"/>
      <c r="F975" s="178"/>
      <c r="I975" s="178"/>
      <c r="J975" s="177"/>
    </row>
    <row r="976" spans="4:10">
      <c r="D976" s="178"/>
      <c r="E976" s="179"/>
      <c r="F976" s="178"/>
      <c r="I976" s="178"/>
      <c r="J976" s="177"/>
    </row>
    <row r="977" spans="4:10">
      <c r="D977" s="178"/>
      <c r="E977" s="179"/>
      <c r="F977" s="178"/>
      <c r="I977" s="178"/>
      <c r="J977" s="177"/>
    </row>
    <row r="978" spans="4:10">
      <c r="D978" s="178"/>
      <c r="E978" s="179"/>
      <c r="F978" s="178"/>
      <c r="I978" s="178"/>
      <c r="J978" s="177"/>
    </row>
    <row r="979" spans="4:10">
      <c r="D979" s="178"/>
      <c r="E979" s="179"/>
      <c r="F979" s="178"/>
      <c r="I979" s="178"/>
      <c r="J979" s="177"/>
    </row>
    <row r="980" spans="4:10">
      <c r="D980" s="178"/>
      <c r="E980" s="179"/>
      <c r="F980" s="178"/>
      <c r="I980" s="178"/>
      <c r="J980" s="177"/>
    </row>
    <row r="981" spans="4:10">
      <c r="D981" s="178"/>
      <c r="E981" s="179"/>
      <c r="F981" s="178"/>
      <c r="I981" s="178"/>
      <c r="J981" s="177"/>
    </row>
    <row r="982" spans="4:10">
      <c r="D982" s="178"/>
      <c r="E982" s="179"/>
      <c r="F982" s="178"/>
      <c r="I982" s="178"/>
      <c r="J982" s="177"/>
    </row>
    <row r="983" spans="4:10">
      <c r="D983" s="178"/>
      <c r="E983" s="179"/>
      <c r="F983" s="178"/>
      <c r="I983" s="178"/>
      <c r="J983" s="177"/>
    </row>
    <row r="984" spans="4:10">
      <c r="D984" s="178"/>
      <c r="E984" s="179"/>
      <c r="F984" s="178"/>
      <c r="I984" s="178"/>
      <c r="J984" s="177"/>
    </row>
    <row r="985" spans="4:10">
      <c r="D985" s="178"/>
      <c r="E985" s="179"/>
      <c r="F985" s="178"/>
      <c r="I985" s="178"/>
      <c r="J985" s="177"/>
    </row>
    <row r="986" spans="4:10">
      <c r="D986" s="178"/>
      <c r="E986" s="179"/>
      <c r="F986" s="178"/>
      <c r="I986" s="178"/>
      <c r="J986" s="177"/>
    </row>
    <row r="987" spans="4:10">
      <c r="D987" s="178"/>
      <c r="E987" s="179"/>
      <c r="F987" s="178"/>
      <c r="I987" s="178"/>
      <c r="J987" s="177"/>
    </row>
    <row r="988" spans="4:10">
      <c r="D988" s="178"/>
      <c r="E988" s="179"/>
      <c r="F988" s="178"/>
      <c r="I988" s="178"/>
      <c r="J988" s="177"/>
    </row>
    <row r="989" spans="4:10">
      <c r="D989" s="178"/>
      <c r="E989" s="179"/>
      <c r="F989" s="178"/>
      <c r="I989" s="178"/>
      <c r="J989" s="177"/>
    </row>
    <row r="990" spans="4:10">
      <c r="D990" s="178"/>
      <c r="E990" s="179"/>
      <c r="F990" s="178"/>
      <c r="I990" s="178"/>
      <c r="J990" s="177"/>
    </row>
    <row r="991" spans="4:10">
      <c r="D991" s="178"/>
      <c r="E991" s="179"/>
      <c r="F991" s="178"/>
      <c r="I991" s="178"/>
      <c r="J991" s="177"/>
    </row>
    <row r="992" spans="4:10">
      <c r="D992" s="178"/>
      <c r="E992" s="179"/>
      <c r="F992" s="178"/>
      <c r="I992" s="178"/>
      <c r="J992" s="177"/>
    </row>
    <row r="993" spans="4:10">
      <c r="D993" s="178"/>
      <c r="E993" s="179"/>
      <c r="F993" s="178"/>
      <c r="I993" s="178"/>
      <c r="J993" s="177"/>
    </row>
    <row r="994" spans="4:10">
      <c r="D994" s="178"/>
      <c r="E994" s="179"/>
      <c r="F994" s="178"/>
      <c r="I994" s="178"/>
      <c r="J994" s="177"/>
    </row>
    <row r="995" spans="4:10">
      <c r="D995" s="178"/>
      <c r="E995" s="179"/>
      <c r="F995" s="178"/>
      <c r="I995" s="178"/>
      <c r="J995" s="177"/>
    </row>
    <row r="996" spans="4:10">
      <c r="D996" s="178"/>
      <c r="E996" s="179"/>
      <c r="F996" s="178"/>
      <c r="I996" s="178"/>
      <c r="J996" s="177"/>
    </row>
    <row r="997" spans="4:10">
      <c r="D997" s="178"/>
      <c r="E997" s="179"/>
      <c r="F997" s="178"/>
      <c r="I997" s="178"/>
      <c r="J997" s="177"/>
    </row>
    <row r="998" spans="4:10">
      <c r="D998" s="178"/>
      <c r="E998" s="179"/>
      <c r="F998" s="178"/>
      <c r="I998" s="178"/>
      <c r="J998" s="177"/>
    </row>
    <row r="999" spans="4:10">
      <c r="D999" s="178"/>
      <c r="E999" s="179"/>
      <c r="F999" s="178"/>
      <c r="I999" s="178"/>
      <c r="J999" s="177"/>
    </row>
    <row r="1000" spans="4:10">
      <c r="D1000" s="178"/>
      <c r="E1000" s="179"/>
      <c r="F1000" s="178"/>
      <c r="I1000" s="178"/>
      <c r="J1000" s="177"/>
    </row>
    <row r="1001" spans="4:10">
      <c r="D1001" s="178"/>
      <c r="E1001" s="179"/>
      <c r="F1001" s="178"/>
      <c r="I1001" s="178"/>
      <c r="J1001" s="177"/>
    </row>
    <row r="1002" spans="4:10">
      <c r="D1002" s="178"/>
      <c r="E1002" s="179"/>
      <c r="F1002" s="178"/>
      <c r="I1002" s="178"/>
      <c r="J1002" s="177"/>
    </row>
    <row r="1003" spans="4:10">
      <c r="D1003" s="178"/>
      <c r="E1003" s="179"/>
      <c r="F1003" s="178"/>
      <c r="I1003" s="178"/>
      <c r="J1003" s="177"/>
    </row>
    <row r="1004" spans="4:10">
      <c r="D1004" s="178"/>
      <c r="E1004" s="179"/>
      <c r="F1004" s="178"/>
      <c r="I1004" s="178"/>
      <c r="J1004" s="177"/>
    </row>
    <row r="1005" spans="4:10">
      <c r="D1005" s="178"/>
      <c r="E1005" s="179"/>
      <c r="F1005" s="178"/>
      <c r="I1005" s="178"/>
      <c r="J1005" s="177"/>
    </row>
    <row r="1006" spans="4:10">
      <c r="D1006" s="178"/>
      <c r="E1006" s="179"/>
      <c r="F1006" s="178"/>
      <c r="I1006" s="178"/>
      <c r="J1006" s="177"/>
    </row>
    <row r="1007" spans="4:10">
      <c r="D1007" s="178"/>
      <c r="E1007" s="179"/>
      <c r="F1007" s="178"/>
      <c r="I1007" s="178"/>
      <c r="J1007" s="177"/>
    </row>
    <row r="1008" spans="4:10">
      <c r="D1008" s="178"/>
      <c r="E1008" s="179"/>
      <c r="F1008" s="178"/>
      <c r="I1008" s="178"/>
      <c r="J1008" s="177"/>
    </row>
    <row r="1009" spans="4:10">
      <c r="D1009" s="178"/>
      <c r="E1009" s="179"/>
      <c r="F1009" s="178"/>
      <c r="I1009" s="178"/>
      <c r="J1009" s="177"/>
    </row>
    <row r="1010" spans="4:10">
      <c r="D1010" s="178"/>
      <c r="E1010" s="179"/>
      <c r="F1010" s="178"/>
      <c r="I1010" s="178"/>
      <c r="J1010" s="177"/>
    </row>
    <row r="1011" spans="4:10">
      <c r="D1011" s="178"/>
      <c r="E1011" s="179"/>
      <c r="F1011" s="178"/>
      <c r="I1011" s="178"/>
      <c r="J1011" s="177"/>
    </row>
    <row r="1012" spans="4:10">
      <c r="D1012" s="178"/>
      <c r="E1012" s="179"/>
      <c r="F1012" s="178"/>
      <c r="I1012" s="178"/>
      <c r="J1012" s="177"/>
    </row>
    <row r="1013" spans="4:10">
      <c r="D1013" s="178"/>
      <c r="E1013" s="179"/>
      <c r="F1013" s="178"/>
      <c r="I1013" s="178"/>
      <c r="J1013" s="177"/>
    </row>
    <row r="1014" spans="4:10">
      <c r="D1014" s="178"/>
      <c r="E1014" s="179"/>
      <c r="F1014" s="178"/>
      <c r="I1014" s="178"/>
      <c r="J1014" s="177"/>
    </row>
    <row r="1015" spans="4:10">
      <c r="D1015" s="178"/>
      <c r="E1015" s="179"/>
      <c r="F1015" s="178"/>
      <c r="I1015" s="178"/>
      <c r="J1015" s="177"/>
    </row>
    <row r="1016" spans="4:10">
      <c r="D1016" s="178"/>
      <c r="E1016" s="179"/>
      <c r="F1016" s="178"/>
      <c r="I1016" s="178"/>
      <c r="J1016" s="177"/>
    </row>
    <row r="1017" spans="4:10">
      <c r="D1017" s="178"/>
      <c r="E1017" s="179"/>
      <c r="F1017" s="178"/>
      <c r="I1017" s="178"/>
      <c r="J1017" s="177"/>
    </row>
    <row r="1018" spans="4:10">
      <c r="D1018" s="178"/>
      <c r="E1018" s="179"/>
      <c r="F1018" s="178"/>
      <c r="I1018" s="178"/>
      <c r="J1018" s="177"/>
    </row>
    <row r="1019" spans="4:10">
      <c r="D1019" s="178"/>
      <c r="E1019" s="179"/>
      <c r="F1019" s="178"/>
      <c r="I1019" s="178"/>
      <c r="J1019" s="177"/>
    </row>
    <row r="1020" spans="4:10">
      <c r="D1020" s="178"/>
      <c r="E1020" s="179"/>
      <c r="F1020" s="178"/>
      <c r="I1020" s="178"/>
      <c r="J1020" s="177"/>
    </row>
    <row r="1021" spans="4:10">
      <c r="D1021" s="178"/>
      <c r="E1021" s="179"/>
      <c r="F1021" s="178"/>
      <c r="I1021" s="178"/>
      <c r="J1021" s="177"/>
    </row>
    <row r="1022" spans="4:10">
      <c r="D1022" s="178"/>
      <c r="E1022" s="179"/>
      <c r="F1022" s="178"/>
      <c r="I1022" s="178"/>
      <c r="J1022" s="177"/>
    </row>
    <row r="1023" spans="4:10">
      <c r="D1023" s="178"/>
      <c r="E1023" s="179"/>
      <c r="F1023" s="178"/>
      <c r="I1023" s="178"/>
      <c r="J1023" s="177"/>
    </row>
    <row r="1024" spans="4:10">
      <c r="D1024" s="178"/>
      <c r="E1024" s="179"/>
      <c r="F1024" s="178"/>
      <c r="I1024" s="178"/>
      <c r="J1024" s="177"/>
    </row>
    <row r="1025" spans="4:10">
      <c r="D1025" s="178"/>
      <c r="E1025" s="179"/>
      <c r="F1025" s="178"/>
      <c r="I1025" s="178"/>
      <c r="J1025" s="177"/>
    </row>
    <row r="1026" spans="4:10">
      <c r="D1026" s="178"/>
      <c r="E1026" s="179"/>
      <c r="F1026" s="178"/>
      <c r="I1026" s="178"/>
      <c r="J1026" s="177"/>
    </row>
    <row r="1027" spans="4:10">
      <c r="D1027" s="178"/>
      <c r="E1027" s="179"/>
      <c r="F1027" s="178"/>
      <c r="I1027" s="178"/>
      <c r="J1027" s="177"/>
    </row>
    <row r="1028" spans="4:10">
      <c r="D1028" s="178"/>
      <c r="E1028" s="179"/>
      <c r="F1028" s="178"/>
      <c r="I1028" s="178"/>
      <c r="J1028" s="177"/>
    </row>
    <row r="1029" spans="4:10">
      <c r="D1029" s="178"/>
      <c r="E1029" s="179"/>
      <c r="F1029" s="178"/>
      <c r="I1029" s="178"/>
      <c r="J1029" s="177"/>
    </row>
    <row r="1030" spans="4:10">
      <c r="D1030" s="178"/>
      <c r="E1030" s="179"/>
      <c r="F1030" s="178"/>
      <c r="I1030" s="178"/>
      <c r="J1030" s="177"/>
    </row>
    <row r="1031" spans="4:10">
      <c r="D1031" s="178"/>
      <c r="E1031" s="179"/>
      <c r="F1031" s="178"/>
      <c r="I1031" s="178"/>
      <c r="J1031" s="177"/>
    </row>
    <row r="1032" spans="4:10">
      <c r="D1032" s="178"/>
      <c r="E1032" s="179"/>
      <c r="F1032" s="178"/>
      <c r="I1032" s="178"/>
      <c r="J1032" s="177"/>
    </row>
    <row r="1033" spans="4:10">
      <c r="D1033" s="178"/>
      <c r="E1033" s="179"/>
      <c r="F1033" s="178"/>
      <c r="I1033" s="178"/>
      <c r="J1033" s="177"/>
    </row>
    <row r="1034" spans="4:10">
      <c r="D1034" s="178"/>
      <c r="E1034" s="179"/>
      <c r="F1034" s="178"/>
      <c r="I1034" s="178"/>
      <c r="J1034" s="177"/>
    </row>
    <row r="1035" spans="4:10">
      <c r="D1035" s="178"/>
      <c r="E1035" s="179"/>
      <c r="F1035" s="178"/>
      <c r="I1035" s="178"/>
      <c r="J1035" s="177"/>
    </row>
    <row r="1036" spans="4:10">
      <c r="D1036" s="178"/>
      <c r="E1036" s="179"/>
      <c r="F1036" s="178"/>
      <c r="I1036" s="178"/>
      <c r="J1036" s="177"/>
    </row>
    <row r="1037" spans="4:10">
      <c r="D1037" s="178"/>
      <c r="E1037" s="179"/>
      <c r="F1037" s="178"/>
      <c r="I1037" s="178"/>
      <c r="J1037" s="177"/>
    </row>
    <row r="1038" spans="4:10">
      <c r="D1038" s="178"/>
      <c r="E1038" s="179"/>
      <c r="F1038" s="178"/>
      <c r="I1038" s="178"/>
      <c r="J1038" s="177"/>
    </row>
    <row r="1039" spans="4:10">
      <c r="D1039" s="178"/>
      <c r="E1039" s="179"/>
      <c r="F1039" s="178"/>
      <c r="I1039" s="178"/>
      <c r="J1039" s="177"/>
    </row>
    <row r="1040" spans="4:10">
      <c r="D1040" s="178"/>
      <c r="E1040" s="179"/>
      <c r="F1040" s="178"/>
      <c r="I1040" s="178"/>
      <c r="J1040" s="177"/>
    </row>
    <row r="1041" spans="4:10">
      <c r="D1041" s="178"/>
      <c r="E1041" s="179"/>
      <c r="F1041" s="178"/>
      <c r="I1041" s="178"/>
      <c r="J1041" s="177"/>
    </row>
    <row r="1042" spans="4:10">
      <c r="D1042" s="178"/>
      <c r="E1042" s="179"/>
      <c r="F1042" s="178"/>
      <c r="I1042" s="178"/>
      <c r="J1042" s="177"/>
    </row>
    <row r="1043" spans="4:10">
      <c r="D1043" s="178"/>
      <c r="E1043" s="179"/>
      <c r="F1043" s="178"/>
      <c r="I1043" s="178"/>
      <c r="J1043" s="177"/>
    </row>
    <row r="1044" spans="4:10">
      <c r="D1044" s="178"/>
      <c r="E1044" s="179"/>
      <c r="F1044" s="178"/>
      <c r="I1044" s="178"/>
      <c r="J1044" s="177"/>
    </row>
    <row r="1045" spans="4:10">
      <c r="D1045" s="178"/>
      <c r="E1045" s="179"/>
      <c r="F1045" s="178"/>
      <c r="I1045" s="178"/>
      <c r="J1045" s="177"/>
    </row>
    <row r="1046" spans="4:10">
      <c r="D1046" s="178"/>
      <c r="E1046" s="179"/>
      <c r="F1046" s="178"/>
      <c r="I1046" s="178"/>
      <c r="J1046" s="177"/>
    </row>
    <row r="1047" spans="4:10">
      <c r="D1047" s="178"/>
      <c r="E1047" s="179"/>
      <c r="F1047" s="178"/>
      <c r="I1047" s="178"/>
      <c r="J1047" s="177"/>
    </row>
    <row r="1048" spans="4:10">
      <c r="D1048" s="178"/>
      <c r="E1048" s="179"/>
      <c r="F1048" s="178"/>
      <c r="I1048" s="178"/>
      <c r="J1048" s="177"/>
    </row>
    <row r="1049" spans="4:10">
      <c r="D1049" s="178"/>
      <c r="E1049" s="179"/>
      <c r="F1049" s="178"/>
      <c r="I1049" s="178"/>
      <c r="J1049" s="177"/>
    </row>
    <row r="1050" spans="4:10">
      <c r="D1050" s="178"/>
      <c r="E1050" s="179"/>
      <c r="F1050" s="178"/>
      <c r="I1050" s="178"/>
      <c r="J1050" s="177"/>
    </row>
    <row r="1051" spans="4:10">
      <c r="D1051" s="178"/>
      <c r="E1051" s="179"/>
      <c r="F1051" s="178"/>
      <c r="I1051" s="178"/>
      <c r="J1051" s="177"/>
    </row>
    <row r="1052" spans="4:10">
      <c r="D1052" s="178"/>
      <c r="E1052" s="179"/>
      <c r="F1052" s="178"/>
      <c r="I1052" s="178"/>
      <c r="J1052" s="177"/>
    </row>
    <row r="1053" spans="4:10">
      <c r="D1053" s="178"/>
      <c r="E1053" s="179"/>
      <c r="F1053" s="178"/>
      <c r="I1053" s="178"/>
      <c r="J1053" s="177"/>
    </row>
    <row r="1054" spans="4:10">
      <c r="D1054" s="178"/>
      <c r="E1054" s="179"/>
      <c r="F1054" s="178"/>
      <c r="I1054" s="178"/>
      <c r="J1054" s="177"/>
    </row>
    <row r="1055" spans="4:10">
      <c r="D1055" s="178"/>
      <c r="E1055" s="179"/>
      <c r="F1055" s="178"/>
      <c r="I1055" s="178"/>
      <c r="J1055" s="177"/>
    </row>
    <row r="1056" spans="4:10">
      <c r="D1056" s="178"/>
      <c r="E1056" s="179"/>
      <c r="F1056" s="178"/>
      <c r="I1056" s="178"/>
      <c r="J1056" s="177"/>
    </row>
    <row r="1057" spans="4:10">
      <c r="D1057" s="178"/>
      <c r="E1057" s="179"/>
      <c r="F1057" s="178"/>
      <c r="I1057" s="178"/>
      <c r="J1057" s="177"/>
    </row>
    <row r="1058" spans="4:10">
      <c r="D1058" s="178"/>
      <c r="E1058" s="179"/>
      <c r="F1058" s="178"/>
      <c r="I1058" s="178"/>
      <c r="J1058" s="177"/>
    </row>
    <row r="1059" spans="4:10">
      <c r="D1059" s="178"/>
      <c r="E1059" s="179"/>
      <c r="F1059" s="178"/>
      <c r="I1059" s="178"/>
      <c r="J1059" s="177"/>
    </row>
    <row r="1060" spans="4:10">
      <c r="D1060" s="178"/>
      <c r="E1060" s="179"/>
      <c r="F1060" s="178"/>
      <c r="I1060" s="178"/>
      <c r="J1060" s="177"/>
    </row>
    <row r="1061" spans="4:10">
      <c r="D1061" s="178"/>
      <c r="E1061" s="179"/>
      <c r="F1061" s="178"/>
      <c r="I1061" s="178"/>
      <c r="J1061" s="177"/>
    </row>
    <row r="1062" spans="4:10">
      <c r="D1062" s="178"/>
      <c r="E1062" s="179"/>
      <c r="F1062" s="178"/>
      <c r="I1062" s="178"/>
      <c r="J1062" s="177"/>
    </row>
    <row r="1063" spans="4:10">
      <c r="D1063" s="178"/>
      <c r="E1063" s="179"/>
      <c r="F1063" s="178"/>
      <c r="I1063" s="178"/>
      <c r="J1063" s="177"/>
    </row>
    <row r="1064" spans="4:10">
      <c r="D1064" s="178"/>
      <c r="E1064" s="179"/>
      <c r="F1064" s="178"/>
      <c r="I1064" s="178"/>
      <c r="J1064" s="177"/>
    </row>
    <row r="1065" spans="4:10">
      <c r="D1065" s="178"/>
      <c r="E1065" s="179"/>
      <c r="F1065" s="178"/>
      <c r="I1065" s="178"/>
      <c r="J1065" s="177"/>
    </row>
    <row r="1066" spans="4:10">
      <c r="D1066" s="178"/>
      <c r="E1066" s="179"/>
      <c r="F1066" s="178"/>
      <c r="I1066" s="178"/>
      <c r="J1066" s="177"/>
    </row>
    <row r="1067" spans="4:10">
      <c r="D1067" s="178"/>
      <c r="E1067" s="179"/>
      <c r="F1067" s="178"/>
      <c r="I1067" s="178"/>
      <c r="J1067" s="177"/>
    </row>
    <row r="1068" spans="4:10">
      <c r="D1068" s="178"/>
      <c r="E1068" s="179"/>
      <c r="F1068" s="178"/>
      <c r="I1068" s="178"/>
      <c r="J1068" s="177"/>
    </row>
    <row r="1069" spans="4:10">
      <c r="D1069" s="178"/>
      <c r="E1069" s="179"/>
      <c r="F1069" s="178"/>
      <c r="I1069" s="178"/>
      <c r="J1069" s="177"/>
    </row>
    <row r="1070" spans="4:10">
      <c r="D1070" s="178"/>
      <c r="E1070" s="179"/>
      <c r="F1070" s="178"/>
      <c r="I1070" s="178"/>
      <c r="J1070" s="177"/>
    </row>
    <row r="1071" spans="4:10">
      <c r="D1071" s="178"/>
      <c r="E1071" s="179"/>
      <c r="F1071" s="178"/>
      <c r="I1071" s="178"/>
      <c r="J1071" s="177"/>
    </row>
    <row r="1072" spans="4:10">
      <c r="D1072" s="178"/>
      <c r="E1072" s="179"/>
      <c r="F1072" s="178"/>
      <c r="I1072" s="178"/>
      <c r="J1072" s="177"/>
    </row>
    <row r="1073" spans="4:10">
      <c r="D1073" s="178"/>
      <c r="E1073" s="179"/>
      <c r="F1073" s="178"/>
      <c r="I1073" s="178"/>
      <c r="J1073" s="177"/>
    </row>
    <row r="1074" spans="4:10">
      <c r="D1074" s="178"/>
      <c r="E1074" s="179"/>
      <c r="F1074" s="178"/>
      <c r="I1074" s="178"/>
      <c r="J1074" s="177"/>
    </row>
    <row r="1075" spans="4:10">
      <c r="D1075" s="178"/>
      <c r="E1075" s="179"/>
      <c r="F1075" s="178"/>
      <c r="I1075" s="178"/>
      <c r="J1075" s="177"/>
    </row>
    <row r="1076" spans="4:10">
      <c r="D1076" s="178"/>
      <c r="E1076" s="179"/>
      <c r="F1076" s="178"/>
      <c r="I1076" s="178"/>
      <c r="J1076" s="177"/>
    </row>
    <row r="1077" spans="4:10">
      <c r="D1077" s="178"/>
      <c r="E1077" s="179"/>
      <c r="F1077" s="178"/>
      <c r="I1077" s="178"/>
      <c r="J1077" s="177"/>
    </row>
    <row r="1078" spans="4:10">
      <c r="D1078" s="178"/>
      <c r="E1078" s="179"/>
      <c r="F1078" s="178"/>
      <c r="I1078" s="178"/>
      <c r="J1078" s="177"/>
    </row>
    <row r="1079" spans="4:10">
      <c r="D1079" s="178"/>
      <c r="E1079" s="179"/>
      <c r="F1079" s="178"/>
      <c r="I1079" s="178"/>
      <c r="J1079" s="177"/>
    </row>
    <row r="1080" spans="4:10">
      <c r="D1080" s="178"/>
      <c r="E1080" s="179"/>
      <c r="F1080" s="178"/>
      <c r="I1080" s="178"/>
      <c r="J1080" s="177"/>
    </row>
    <row r="1081" spans="4:10">
      <c r="D1081" s="178"/>
      <c r="E1081" s="179"/>
      <c r="F1081" s="178"/>
      <c r="I1081" s="178"/>
      <c r="J1081" s="177"/>
    </row>
    <row r="1082" spans="4:10">
      <c r="D1082" s="178"/>
      <c r="E1082" s="179"/>
      <c r="F1082" s="178"/>
      <c r="I1082" s="178"/>
      <c r="J1082" s="177"/>
    </row>
    <row r="1083" spans="4:10">
      <c r="D1083" s="178"/>
      <c r="E1083" s="179"/>
      <c r="F1083" s="178"/>
      <c r="I1083" s="178"/>
      <c r="J1083" s="177"/>
    </row>
    <row r="1084" spans="4:10">
      <c r="D1084" s="178"/>
      <c r="E1084" s="179"/>
      <c r="F1084" s="178"/>
      <c r="I1084" s="178"/>
      <c r="J1084" s="177"/>
    </row>
    <row r="1085" spans="4:10">
      <c r="D1085" s="178"/>
      <c r="E1085" s="179"/>
      <c r="F1085" s="178"/>
      <c r="I1085" s="178"/>
      <c r="J1085" s="177"/>
    </row>
    <row r="1086" spans="4:10">
      <c r="D1086" s="178"/>
      <c r="E1086" s="179"/>
      <c r="F1086" s="178"/>
      <c r="I1086" s="178"/>
      <c r="J1086" s="177"/>
    </row>
    <row r="1087" spans="4:10">
      <c r="D1087" s="178"/>
      <c r="E1087" s="179"/>
      <c r="F1087" s="178"/>
      <c r="I1087" s="178"/>
      <c r="J1087" s="177"/>
    </row>
    <row r="1088" spans="4:10">
      <c r="D1088" s="178"/>
      <c r="E1088" s="179"/>
      <c r="F1088" s="178"/>
      <c r="I1088" s="178"/>
      <c r="J1088" s="177"/>
    </row>
    <row r="1089" spans="4:10">
      <c r="D1089" s="178"/>
      <c r="E1089" s="179"/>
      <c r="F1089" s="178"/>
      <c r="I1089" s="178"/>
      <c r="J1089" s="177"/>
    </row>
    <row r="1090" spans="4:10">
      <c r="D1090" s="178"/>
      <c r="E1090" s="179"/>
      <c r="F1090" s="178"/>
      <c r="I1090" s="178"/>
      <c r="J1090" s="177"/>
    </row>
    <row r="1091" spans="4:10">
      <c r="D1091" s="178"/>
      <c r="E1091" s="179"/>
      <c r="F1091" s="178"/>
      <c r="I1091" s="178"/>
      <c r="J1091" s="177"/>
    </row>
    <row r="1092" spans="4:10">
      <c r="D1092" s="178"/>
      <c r="E1092" s="179"/>
      <c r="F1092" s="178"/>
      <c r="I1092" s="178"/>
      <c r="J1092" s="177"/>
    </row>
    <row r="1093" spans="4:10">
      <c r="D1093" s="178"/>
      <c r="E1093" s="179"/>
      <c r="F1093" s="178"/>
      <c r="I1093" s="178"/>
      <c r="J1093" s="177"/>
    </row>
    <row r="1094" spans="4:10">
      <c r="D1094" s="178"/>
      <c r="E1094" s="179"/>
      <c r="F1094" s="178"/>
      <c r="I1094" s="178"/>
      <c r="J1094" s="177"/>
    </row>
    <row r="1095" spans="4:10">
      <c r="D1095" s="178"/>
      <c r="E1095" s="179"/>
      <c r="F1095" s="178"/>
      <c r="I1095" s="178"/>
      <c r="J1095" s="177"/>
    </row>
    <row r="1096" spans="4:10">
      <c r="D1096" s="178"/>
      <c r="E1096" s="179"/>
      <c r="F1096" s="178"/>
      <c r="I1096" s="178"/>
      <c r="J1096" s="177"/>
    </row>
    <row r="1097" spans="4:10">
      <c r="D1097" s="178"/>
      <c r="E1097" s="179"/>
      <c r="F1097" s="178"/>
      <c r="I1097" s="178"/>
      <c r="J1097" s="177"/>
    </row>
    <row r="1098" spans="4:10">
      <c r="D1098" s="178"/>
      <c r="E1098" s="179"/>
      <c r="F1098" s="178"/>
      <c r="I1098" s="178"/>
      <c r="J1098" s="177"/>
    </row>
    <row r="1099" spans="4:10">
      <c r="D1099" s="178"/>
      <c r="E1099" s="179"/>
      <c r="F1099" s="178"/>
      <c r="I1099" s="178"/>
      <c r="J1099" s="177"/>
    </row>
    <row r="1100" spans="4:10">
      <c r="D1100" s="178"/>
      <c r="E1100" s="179"/>
      <c r="F1100" s="178"/>
      <c r="I1100" s="178"/>
      <c r="J1100" s="177"/>
    </row>
    <row r="1101" spans="4:10">
      <c r="D1101" s="178"/>
      <c r="E1101" s="179"/>
      <c r="F1101" s="178"/>
      <c r="I1101" s="178"/>
      <c r="J1101" s="177"/>
    </row>
    <row r="1102" spans="4:10">
      <c r="D1102" s="178"/>
      <c r="E1102" s="179"/>
      <c r="F1102" s="178"/>
      <c r="I1102" s="178"/>
      <c r="J1102" s="177"/>
    </row>
    <row r="1103" spans="4:10">
      <c r="D1103" s="178"/>
      <c r="E1103" s="179"/>
      <c r="F1103" s="178"/>
      <c r="I1103" s="178"/>
      <c r="J1103" s="177"/>
    </row>
    <row r="1104" spans="4:10">
      <c r="D1104" s="178"/>
      <c r="E1104" s="179"/>
      <c r="F1104" s="178"/>
      <c r="I1104" s="178"/>
      <c r="J1104" s="177"/>
    </row>
    <row r="1105" spans="4:10">
      <c r="D1105" s="178"/>
      <c r="E1105" s="179"/>
      <c r="F1105" s="178"/>
      <c r="I1105" s="178"/>
      <c r="J1105" s="177"/>
    </row>
    <row r="1106" spans="4:10">
      <c r="D1106" s="178"/>
      <c r="E1106" s="179"/>
      <c r="F1106" s="178"/>
      <c r="I1106" s="178"/>
      <c r="J1106" s="177"/>
    </row>
    <row r="1107" spans="4:10">
      <c r="D1107" s="178"/>
      <c r="E1107" s="179"/>
      <c r="F1107" s="178"/>
      <c r="I1107" s="178"/>
      <c r="J1107" s="177"/>
    </row>
    <row r="1108" spans="4:10">
      <c r="D1108" s="178"/>
      <c r="E1108" s="179"/>
      <c r="F1108" s="178"/>
      <c r="I1108" s="178"/>
      <c r="J1108" s="177"/>
    </row>
    <row r="1109" spans="4:10">
      <c r="D1109" s="178"/>
      <c r="E1109" s="179"/>
      <c r="F1109" s="178"/>
      <c r="I1109" s="178"/>
      <c r="J1109" s="177"/>
    </row>
    <row r="1110" spans="4:10">
      <c r="D1110" s="178"/>
      <c r="E1110" s="179"/>
      <c r="F1110" s="178"/>
      <c r="I1110" s="178"/>
      <c r="J1110" s="177"/>
    </row>
    <row r="1111" spans="4:10">
      <c r="D1111" s="178"/>
      <c r="E1111" s="179"/>
      <c r="F1111" s="178"/>
      <c r="I1111" s="178"/>
      <c r="J1111" s="177"/>
    </row>
    <row r="1112" spans="4:10">
      <c r="D1112" s="178"/>
      <c r="E1112" s="179"/>
      <c r="F1112" s="178"/>
      <c r="I1112" s="178"/>
      <c r="J1112" s="177"/>
    </row>
    <row r="1113" spans="4:10">
      <c r="D1113" s="178"/>
      <c r="E1113" s="179"/>
      <c r="F1113" s="178"/>
      <c r="I1113" s="178"/>
      <c r="J1113" s="177"/>
    </row>
    <row r="1114" spans="4:10">
      <c r="D1114" s="178"/>
      <c r="E1114" s="179"/>
      <c r="F1114" s="178"/>
      <c r="I1114" s="178"/>
      <c r="J1114" s="177"/>
    </row>
    <row r="1115" spans="4:10">
      <c r="D1115" s="178"/>
      <c r="E1115" s="179"/>
      <c r="F1115" s="178"/>
      <c r="I1115" s="178"/>
      <c r="J1115" s="177"/>
    </row>
    <row r="1116" spans="4:10">
      <c r="D1116" s="178"/>
      <c r="E1116" s="179"/>
      <c r="F1116" s="178"/>
      <c r="I1116" s="178"/>
      <c r="J1116" s="177"/>
    </row>
    <row r="1117" spans="4:10">
      <c r="D1117" s="178"/>
      <c r="E1117" s="179"/>
      <c r="F1117" s="178"/>
      <c r="I1117" s="178"/>
      <c r="J1117" s="177"/>
    </row>
    <row r="1118" spans="4:10">
      <c r="D1118" s="178"/>
      <c r="E1118" s="179"/>
      <c r="F1118" s="178"/>
      <c r="I1118" s="178"/>
      <c r="J1118" s="177"/>
    </row>
    <row r="1119" spans="4:10">
      <c r="D1119" s="178"/>
      <c r="E1119" s="179"/>
      <c r="F1119" s="178"/>
      <c r="I1119" s="178"/>
      <c r="J1119" s="177"/>
    </row>
    <row r="1120" spans="4:10">
      <c r="D1120" s="178"/>
      <c r="E1120" s="179"/>
      <c r="F1120" s="178"/>
      <c r="I1120" s="178"/>
      <c r="J1120" s="177"/>
    </row>
    <row r="1121" spans="4:10">
      <c r="D1121" s="178"/>
      <c r="E1121" s="179"/>
      <c r="F1121" s="178"/>
      <c r="I1121" s="178"/>
      <c r="J1121" s="177"/>
    </row>
    <row r="1122" spans="4:10">
      <c r="D1122" s="178"/>
      <c r="E1122" s="179"/>
      <c r="F1122" s="178"/>
      <c r="I1122" s="178"/>
      <c r="J1122" s="177"/>
    </row>
    <row r="1123" spans="4:10">
      <c r="D1123" s="178"/>
      <c r="E1123" s="179"/>
      <c r="F1123" s="178"/>
      <c r="I1123" s="178"/>
      <c r="J1123" s="177"/>
    </row>
    <row r="1124" spans="4:10">
      <c r="D1124" s="178"/>
      <c r="E1124" s="179"/>
      <c r="F1124" s="178"/>
      <c r="I1124" s="178"/>
      <c r="J1124" s="177"/>
    </row>
    <row r="1125" spans="4:10">
      <c r="D1125" s="178"/>
      <c r="E1125" s="179"/>
      <c r="F1125" s="178"/>
      <c r="I1125" s="178"/>
      <c r="J1125" s="177"/>
    </row>
    <row r="1126" spans="4:10">
      <c r="D1126" s="178"/>
      <c r="E1126" s="179"/>
      <c r="F1126" s="178"/>
      <c r="I1126" s="178"/>
      <c r="J1126" s="177"/>
    </row>
    <row r="1127" spans="4:10">
      <c r="D1127" s="178"/>
      <c r="E1127" s="179"/>
      <c r="F1127" s="178"/>
      <c r="I1127" s="178"/>
      <c r="J1127" s="177"/>
    </row>
    <row r="1128" spans="4:10">
      <c r="D1128" s="178"/>
      <c r="E1128" s="179"/>
      <c r="F1128" s="178"/>
      <c r="I1128" s="178"/>
      <c r="J1128" s="177"/>
    </row>
    <row r="1129" spans="4:10">
      <c r="D1129" s="178"/>
      <c r="E1129" s="179"/>
      <c r="F1129" s="178"/>
      <c r="I1129" s="178"/>
      <c r="J1129" s="177"/>
    </row>
    <row r="1130" spans="4:10">
      <c r="D1130" s="178"/>
      <c r="E1130" s="179"/>
      <c r="F1130" s="178"/>
      <c r="I1130" s="178"/>
      <c r="J1130" s="177"/>
    </row>
    <row r="1131" spans="4:10">
      <c r="D1131" s="178"/>
      <c r="E1131" s="179"/>
      <c r="F1131" s="178"/>
      <c r="I1131" s="178"/>
      <c r="J1131" s="177"/>
    </row>
    <row r="1132" spans="4:10">
      <c r="D1132" s="178"/>
      <c r="E1132" s="179"/>
      <c r="F1132" s="178"/>
      <c r="I1132" s="178"/>
      <c r="J1132" s="177"/>
    </row>
    <row r="1133" spans="4:10">
      <c r="D1133" s="178"/>
      <c r="E1133" s="179"/>
      <c r="F1133" s="178"/>
      <c r="I1133" s="178"/>
      <c r="J1133" s="177"/>
    </row>
    <row r="1134" spans="4:10">
      <c r="D1134" s="178"/>
      <c r="E1134" s="179"/>
      <c r="F1134" s="178"/>
      <c r="I1134" s="178"/>
      <c r="J1134" s="177"/>
    </row>
    <row r="1135" spans="4:10">
      <c r="D1135" s="178"/>
      <c r="E1135" s="179"/>
      <c r="F1135" s="178"/>
      <c r="I1135" s="178"/>
      <c r="J1135" s="177"/>
    </row>
    <row r="1136" spans="4:10">
      <c r="D1136" s="178"/>
      <c r="E1136" s="179"/>
      <c r="F1136" s="178"/>
      <c r="I1136" s="178"/>
      <c r="J1136" s="177"/>
    </row>
    <row r="1137" spans="4:10">
      <c r="D1137" s="178"/>
      <c r="E1137" s="179"/>
      <c r="F1137" s="178"/>
      <c r="I1137" s="178"/>
      <c r="J1137" s="177"/>
    </row>
    <row r="1138" spans="4:10">
      <c r="D1138" s="178"/>
      <c r="E1138" s="179"/>
      <c r="F1138" s="178"/>
      <c r="I1138" s="178"/>
      <c r="J1138" s="177"/>
    </row>
    <row r="1139" spans="4:10">
      <c r="D1139" s="178"/>
      <c r="E1139" s="179"/>
      <c r="F1139" s="178"/>
      <c r="I1139" s="178"/>
      <c r="J1139" s="177"/>
    </row>
    <row r="1140" spans="4:10">
      <c r="D1140" s="178"/>
      <c r="E1140" s="179"/>
      <c r="F1140" s="178"/>
      <c r="I1140" s="178"/>
      <c r="J1140" s="177"/>
    </row>
    <row r="1141" spans="4:10">
      <c r="D1141" s="178"/>
      <c r="E1141" s="179"/>
      <c r="F1141" s="178"/>
      <c r="I1141" s="178"/>
      <c r="J1141" s="177"/>
    </row>
    <row r="1142" spans="4:10">
      <c r="D1142" s="178"/>
      <c r="E1142" s="179"/>
      <c r="F1142" s="178"/>
      <c r="I1142" s="178"/>
      <c r="J1142" s="177"/>
    </row>
    <row r="1143" spans="4:10">
      <c r="D1143" s="178"/>
      <c r="E1143" s="179"/>
      <c r="F1143" s="178"/>
      <c r="I1143" s="178"/>
      <c r="J1143" s="177"/>
    </row>
    <row r="1144" spans="4:10">
      <c r="D1144" s="178"/>
      <c r="E1144" s="179"/>
      <c r="F1144" s="178"/>
      <c r="I1144" s="178"/>
      <c r="J1144" s="177"/>
    </row>
    <row r="1145" spans="4:10">
      <c r="D1145" s="178"/>
      <c r="E1145" s="179"/>
      <c r="F1145" s="178"/>
      <c r="I1145" s="178"/>
      <c r="J1145" s="177"/>
    </row>
    <row r="1146" spans="4:10">
      <c r="D1146" s="178"/>
      <c r="E1146" s="179"/>
      <c r="F1146" s="178"/>
      <c r="I1146" s="178"/>
      <c r="J1146" s="177"/>
    </row>
    <row r="1147" spans="4:10">
      <c r="D1147" s="178"/>
      <c r="E1147" s="179"/>
      <c r="F1147" s="178"/>
      <c r="I1147" s="178"/>
      <c r="J1147" s="177"/>
    </row>
    <row r="1148" spans="4:10">
      <c r="D1148" s="178"/>
      <c r="E1148" s="179"/>
      <c r="F1148" s="178"/>
      <c r="I1148" s="178"/>
      <c r="J1148" s="177"/>
    </row>
    <row r="1149" spans="4:10">
      <c r="D1149" s="178"/>
      <c r="E1149" s="179"/>
      <c r="F1149" s="178"/>
      <c r="I1149" s="178"/>
      <c r="J1149" s="177"/>
    </row>
    <row r="1150" spans="4:10">
      <c r="D1150" s="178"/>
      <c r="E1150" s="179"/>
      <c r="F1150" s="178"/>
      <c r="I1150" s="178"/>
      <c r="J1150" s="177"/>
    </row>
    <row r="1151" spans="4:10">
      <c r="D1151" s="178"/>
      <c r="E1151" s="179"/>
      <c r="F1151" s="178"/>
      <c r="I1151" s="178"/>
      <c r="J1151" s="177"/>
    </row>
    <row r="1152" spans="4:10">
      <c r="D1152" s="178"/>
      <c r="E1152" s="179"/>
      <c r="F1152" s="178"/>
      <c r="I1152" s="178"/>
      <c r="J1152" s="177"/>
    </row>
  </sheetData>
  <mergeCells count="59">
    <mergeCell ref="A1:J1"/>
    <mergeCell ref="A2:C2"/>
    <mergeCell ref="D2:E2"/>
    <mergeCell ref="F2:J2"/>
    <mergeCell ref="A4:B4"/>
    <mergeCell ref="A3:C3"/>
    <mergeCell ref="D3:E3"/>
    <mergeCell ref="F3:J3"/>
    <mergeCell ref="D4:E4"/>
    <mergeCell ref="F4:J4"/>
    <mergeCell ref="A6:A7"/>
    <mergeCell ref="B6:B7"/>
    <mergeCell ref="C6:C7"/>
    <mergeCell ref="D6:D7"/>
    <mergeCell ref="E6:E7"/>
    <mergeCell ref="F6:F7"/>
    <mergeCell ref="G6:H6"/>
    <mergeCell ref="I6:I7"/>
    <mergeCell ref="J6:J7"/>
    <mergeCell ref="B8:I8"/>
    <mergeCell ref="B9:I9"/>
    <mergeCell ref="B12:I12"/>
    <mergeCell ref="B13:I13"/>
    <mergeCell ref="B17:I17"/>
    <mergeCell ref="B19:I19"/>
    <mergeCell ref="B35:I35"/>
    <mergeCell ref="B38:I38"/>
    <mergeCell ref="B45:I45"/>
    <mergeCell ref="B47:I47"/>
    <mergeCell ref="B20:I20"/>
    <mergeCell ref="B23:I23"/>
    <mergeCell ref="B24:I24"/>
    <mergeCell ref="B29:I29"/>
    <mergeCell ref="B34:I34"/>
    <mergeCell ref="B77:I77"/>
    <mergeCell ref="B95:I95"/>
    <mergeCell ref="B123:I123"/>
    <mergeCell ref="B125:I125"/>
    <mergeCell ref="B82:I82"/>
    <mergeCell ref="B96:I96"/>
    <mergeCell ref="B114:I114"/>
    <mergeCell ref="B116:I116"/>
    <mergeCell ref="B119:I119"/>
    <mergeCell ref="A5:B5"/>
    <mergeCell ref="D5:E5"/>
    <mergeCell ref="F5:J5"/>
    <mergeCell ref="K139:M139"/>
    <mergeCell ref="D139:J139"/>
    <mergeCell ref="D138:J138"/>
    <mergeCell ref="A131:G133"/>
    <mergeCell ref="H131:I131"/>
    <mergeCell ref="H132:I132"/>
    <mergeCell ref="H133:I133"/>
    <mergeCell ref="B126:I126"/>
    <mergeCell ref="B50:I50"/>
    <mergeCell ref="B51:I51"/>
    <mergeCell ref="B57:I57"/>
    <mergeCell ref="B68:I68"/>
    <mergeCell ref="B81:I81"/>
  </mergeCells>
  <phoneticPr fontId="19" type="noConversion"/>
  <pageMargins left="0.27559055118110237" right="0.27559055118110237" top="0.27559055118110237" bottom="0.27559055118110237" header="0" footer="0"/>
  <pageSetup paperSize="9" scale="85" orientation="landscape" r:id="rId1"/>
  <ignoredErrors>
    <ignoredError sqref="J17:J18 J29 J38 J45 J47 J57 J68 J123:J124 J114:J115 J77 J119" formula="1"/>
    <ignoredError sqref="J131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L26"/>
  <sheetViews>
    <sheetView showGridLines="0" zoomScale="95" zoomScaleNormal="95" workbookViewId="0">
      <selection activeCell="D9" sqref="D9"/>
    </sheetView>
  </sheetViews>
  <sheetFormatPr defaultRowHeight="15"/>
  <cols>
    <col min="1" max="1" width="3.42578125" customWidth="1"/>
    <col min="2" max="2" width="9.42578125" customWidth="1"/>
    <col min="3" max="3" width="9.5703125" customWidth="1"/>
    <col min="4" max="4" width="71.140625" customWidth="1"/>
    <col min="5" max="5" width="7.85546875" bestFit="1" customWidth="1"/>
    <col min="6" max="6" width="8" customWidth="1"/>
    <col min="7" max="7" width="8.85546875" customWidth="1"/>
    <col min="8" max="8" width="10.85546875" customWidth="1"/>
    <col min="9" max="11" width="11.140625" bestFit="1" customWidth="1"/>
    <col min="12" max="12" width="11.140625" customWidth="1"/>
  </cols>
  <sheetData>
    <row r="1" spans="2:12" ht="60" customHeight="1">
      <c r="B1" s="281"/>
      <c r="C1" s="281"/>
      <c r="D1" s="281"/>
      <c r="E1" s="281"/>
      <c r="F1" s="281"/>
      <c r="G1" s="281"/>
      <c r="H1" s="281"/>
    </row>
    <row r="2" spans="2:12" ht="96" customHeight="1">
      <c r="B2" s="13"/>
      <c r="C2" s="13"/>
      <c r="D2" s="282" t="s">
        <v>192</v>
      </c>
      <c r="E2" s="283"/>
      <c r="F2" s="13"/>
      <c r="G2" s="13"/>
      <c r="H2" s="13"/>
      <c r="L2">
        <v>1.2</v>
      </c>
    </row>
    <row r="3" spans="2:12" s="3" customFormat="1" ht="38.25">
      <c r="B3" s="4" t="s">
        <v>150</v>
      </c>
      <c r="C3" s="4" t="s">
        <v>151</v>
      </c>
      <c r="D3" s="4" t="s">
        <v>152</v>
      </c>
      <c r="E3" s="4" t="s">
        <v>153</v>
      </c>
      <c r="F3" s="4" t="s">
        <v>154</v>
      </c>
      <c r="G3" s="4" t="s">
        <v>155</v>
      </c>
      <c r="H3" s="4" t="s">
        <v>156</v>
      </c>
      <c r="I3" s="4" t="s">
        <v>157</v>
      </c>
      <c r="J3" s="4" t="s">
        <v>158</v>
      </c>
      <c r="K3" s="115" t="s">
        <v>159</v>
      </c>
      <c r="L3" s="115" t="s">
        <v>160</v>
      </c>
    </row>
    <row r="4" spans="2:12" s="117" customFormat="1" ht="18">
      <c r="B4" s="152" t="s">
        <v>208</v>
      </c>
      <c r="C4" s="146" t="s">
        <v>163</v>
      </c>
      <c r="D4" s="170" t="s">
        <v>196</v>
      </c>
      <c r="E4" s="5" t="s">
        <v>164</v>
      </c>
      <c r="F4" s="5" t="s">
        <v>165</v>
      </c>
      <c r="G4" s="169">
        <v>1</v>
      </c>
      <c r="H4" s="116" t="s">
        <v>166</v>
      </c>
      <c r="I4" s="116">
        <v>4000</v>
      </c>
      <c r="J4" s="116">
        <f>I4</f>
        <v>4000</v>
      </c>
      <c r="K4" s="116">
        <f t="shared" ref="K4" si="0">G4*J4</f>
        <v>4000</v>
      </c>
      <c r="L4" s="116">
        <f>G4*J4*L2</f>
        <v>4800</v>
      </c>
    </row>
    <row r="5" spans="2:12" ht="15" customHeight="1">
      <c r="B5" s="13"/>
      <c r="C5" s="13"/>
      <c r="D5" s="13"/>
      <c r="E5" s="13"/>
      <c r="F5" s="284" t="s">
        <v>193</v>
      </c>
      <c r="G5" s="285"/>
      <c r="H5" s="168">
        <v>4000</v>
      </c>
    </row>
    <row r="6" spans="2:12" ht="15" customHeight="1">
      <c r="B6" s="13"/>
      <c r="C6" s="13"/>
      <c r="D6" s="13"/>
      <c r="E6" s="13"/>
      <c r="F6" s="286" t="s">
        <v>194</v>
      </c>
      <c r="G6" s="287"/>
      <c r="H6" s="118">
        <v>0</v>
      </c>
    </row>
    <row r="7" spans="2:12" ht="15" customHeight="1">
      <c r="B7" s="13"/>
      <c r="C7" s="13"/>
      <c r="D7" s="13"/>
      <c r="E7" s="13"/>
      <c r="F7" s="288" t="s">
        <v>195</v>
      </c>
      <c r="G7" s="287"/>
      <c r="H7" s="118">
        <v>4000</v>
      </c>
    </row>
    <row r="20" spans="4:11">
      <c r="D20" s="120" t="s">
        <v>393</v>
      </c>
      <c r="E20" s="121"/>
      <c r="F20" s="122"/>
      <c r="G20" s="122"/>
      <c r="H20" s="122"/>
      <c r="I20" s="122"/>
      <c r="J20" s="122"/>
      <c r="K20" s="122"/>
    </row>
    <row r="21" spans="4:11">
      <c r="D21" s="121"/>
      <c r="E21" s="121"/>
      <c r="F21" s="122"/>
      <c r="G21" s="122"/>
      <c r="H21" s="122"/>
      <c r="I21" s="122"/>
      <c r="J21" s="122"/>
      <c r="K21" s="122"/>
    </row>
    <row r="22" spans="4:11">
      <c r="D22" s="123"/>
      <c r="E22" s="289" t="s">
        <v>167</v>
      </c>
      <c r="F22" s="289"/>
      <c r="G22" s="289"/>
      <c r="H22" s="289"/>
      <c r="I22" s="289"/>
      <c r="J22" s="289"/>
      <c r="K22" s="289"/>
    </row>
    <row r="23" spans="4:11">
      <c r="D23" s="121"/>
      <c r="E23" s="280" t="s">
        <v>168</v>
      </c>
      <c r="F23" s="280"/>
      <c r="G23" s="280"/>
      <c r="H23" s="280"/>
      <c r="I23" s="280"/>
      <c r="J23" s="280"/>
      <c r="K23" s="280"/>
    </row>
    <row r="24" spans="4:11">
      <c r="E24" s="2"/>
      <c r="F24" s="1"/>
      <c r="G24" s="2"/>
      <c r="H24" s="2"/>
      <c r="I24" s="2"/>
      <c r="J24" s="2"/>
      <c r="K24" s="2"/>
    </row>
    <row r="25" spans="4:11" ht="20.25">
      <c r="G25" s="11"/>
    </row>
    <row r="26" spans="4:11" ht="20.25">
      <c r="G26" s="9"/>
    </row>
  </sheetData>
  <mergeCells count="7">
    <mergeCell ref="E23:K23"/>
    <mergeCell ref="B1:H1"/>
    <mergeCell ref="D2:E2"/>
    <mergeCell ref="F5:G5"/>
    <mergeCell ref="F6:G6"/>
    <mergeCell ref="F7:G7"/>
    <mergeCell ref="E22:K22"/>
  </mergeCells>
  <pageMargins left="0.27559055118110237" right="0.27559055118110237" top="0.27559055118110237" bottom="0.27559055118110237" header="0" footer="0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showGridLines="0" zoomScale="70" zoomScaleNormal="70" workbookViewId="0">
      <selection activeCell="Y7" sqref="Y7"/>
    </sheetView>
  </sheetViews>
  <sheetFormatPr defaultColWidth="11.42578125" defaultRowHeight="11.25"/>
  <cols>
    <col min="1" max="1" width="1" style="36" customWidth="1"/>
    <col min="2" max="2" width="7.28515625" style="32" customWidth="1"/>
    <col min="3" max="3" width="45.7109375" style="33" customWidth="1"/>
    <col min="4" max="4" width="22.7109375" style="33" customWidth="1"/>
    <col min="5" max="5" width="8.28515625" style="114" customWidth="1"/>
    <col min="6" max="7" width="8.28515625" style="35" customWidth="1"/>
    <col min="8" max="8" width="8.28515625" style="114" customWidth="1"/>
    <col min="9" max="10" width="8.28515625" style="35" customWidth="1"/>
    <col min="11" max="11" width="8.28515625" style="114" customWidth="1"/>
    <col min="12" max="13" width="8.28515625" style="35" customWidth="1"/>
    <col min="14" max="22" width="8.28515625" style="36" customWidth="1"/>
    <col min="23" max="23" width="1.7109375" style="36" customWidth="1"/>
    <col min="24" max="256" width="11.42578125" style="36"/>
    <col min="257" max="257" width="4" style="36" customWidth="1"/>
    <col min="258" max="258" width="7.28515625" style="36" customWidth="1"/>
    <col min="259" max="259" width="54.42578125" style="36" customWidth="1"/>
    <col min="260" max="260" width="20.7109375" style="36" customWidth="1"/>
    <col min="261" max="278" width="8.28515625" style="36" customWidth="1"/>
    <col min="279" max="279" width="5.140625" style="36" customWidth="1"/>
    <col min="280" max="512" width="11.42578125" style="36"/>
    <col min="513" max="513" width="4" style="36" customWidth="1"/>
    <col min="514" max="514" width="7.28515625" style="36" customWidth="1"/>
    <col min="515" max="515" width="54.42578125" style="36" customWidth="1"/>
    <col min="516" max="516" width="20.7109375" style="36" customWidth="1"/>
    <col min="517" max="534" width="8.28515625" style="36" customWidth="1"/>
    <col min="535" max="535" width="5.140625" style="36" customWidth="1"/>
    <col min="536" max="768" width="11.42578125" style="36"/>
    <col min="769" max="769" width="4" style="36" customWidth="1"/>
    <col min="770" max="770" width="7.28515625" style="36" customWidth="1"/>
    <col min="771" max="771" width="54.42578125" style="36" customWidth="1"/>
    <col min="772" max="772" width="20.7109375" style="36" customWidth="1"/>
    <col min="773" max="790" width="8.28515625" style="36" customWidth="1"/>
    <col min="791" max="791" width="5.140625" style="36" customWidth="1"/>
    <col min="792" max="1024" width="11.42578125" style="36"/>
    <col min="1025" max="1025" width="4" style="36" customWidth="1"/>
    <col min="1026" max="1026" width="7.28515625" style="36" customWidth="1"/>
    <col min="1027" max="1027" width="54.42578125" style="36" customWidth="1"/>
    <col min="1028" max="1028" width="20.7109375" style="36" customWidth="1"/>
    <col min="1029" max="1046" width="8.28515625" style="36" customWidth="1"/>
    <col min="1047" max="1047" width="5.140625" style="36" customWidth="1"/>
    <col min="1048" max="1280" width="11.42578125" style="36"/>
    <col min="1281" max="1281" width="4" style="36" customWidth="1"/>
    <col min="1282" max="1282" width="7.28515625" style="36" customWidth="1"/>
    <col min="1283" max="1283" width="54.42578125" style="36" customWidth="1"/>
    <col min="1284" max="1284" width="20.7109375" style="36" customWidth="1"/>
    <col min="1285" max="1302" width="8.28515625" style="36" customWidth="1"/>
    <col min="1303" max="1303" width="5.140625" style="36" customWidth="1"/>
    <col min="1304" max="1536" width="11.42578125" style="36"/>
    <col min="1537" max="1537" width="4" style="36" customWidth="1"/>
    <col min="1538" max="1538" width="7.28515625" style="36" customWidth="1"/>
    <col min="1539" max="1539" width="54.42578125" style="36" customWidth="1"/>
    <col min="1540" max="1540" width="20.7109375" style="36" customWidth="1"/>
    <col min="1541" max="1558" width="8.28515625" style="36" customWidth="1"/>
    <col min="1559" max="1559" width="5.140625" style="36" customWidth="1"/>
    <col min="1560" max="1792" width="11.42578125" style="36"/>
    <col min="1793" max="1793" width="4" style="36" customWidth="1"/>
    <col min="1794" max="1794" width="7.28515625" style="36" customWidth="1"/>
    <col min="1795" max="1795" width="54.42578125" style="36" customWidth="1"/>
    <col min="1796" max="1796" width="20.7109375" style="36" customWidth="1"/>
    <col min="1797" max="1814" width="8.28515625" style="36" customWidth="1"/>
    <col min="1815" max="1815" width="5.140625" style="36" customWidth="1"/>
    <col min="1816" max="2048" width="11.42578125" style="36"/>
    <col min="2049" max="2049" width="4" style="36" customWidth="1"/>
    <col min="2050" max="2050" width="7.28515625" style="36" customWidth="1"/>
    <col min="2051" max="2051" width="54.42578125" style="36" customWidth="1"/>
    <col min="2052" max="2052" width="20.7109375" style="36" customWidth="1"/>
    <col min="2053" max="2070" width="8.28515625" style="36" customWidth="1"/>
    <col min="2071" max="2071" width="5.140625" style="36" customWidth="1"/>
    <col min="2072" max="2304" width="11.42578125" style="36"/>
    <col min="2305" max="2305" width="4" style="36" customWidth="1"/>
    <col min="2306" max="2306" width="7.28515625" style="36" customWidth="1"/>
    <col min="2307" max="2307" width="54.42578125" style="36" customWidth="1"/>
    <col min="2308" max="2308" width="20.7109375" style="36" customWidth="1"/>
    <col min="2309" max="2326" width="8.28515625" style="36" customWidth="1"/>
    <col min="2327" max="2327" width="5.140625" style="36" customWidth="1"/>
    <col min="2328" max="2560" width="11.42578125" style="36"/>
    <col min="2561" max="2561" width="4" style="36" customWidth="1"/>
    <col min="2562" max="2562" width="7.28515625" style="36" customWidth="1"/>
    <col min="2563" max="2563" width="54.42578125" style="36" customWidth="1"/>
    <col min="2564" max="2564" width="20.7109375" style="36" customWidth="1"/>
    <col min="2565" max="2582" width="8.28515625" style="36" customWidth="1"/>
    <col min="2583" max="2583" width="5.140625" style="36" customWidth="1"/>
    <col min="2584" max="2816" width="11.42578125" style="36"/>
    <col min="2817" max="2817" width="4" style="36" customWidth="1"/>
    <col min="2818" max="2818" width="7.28515625" style="36" customWidth="1"/>
    <col min="2819" max="2819" width="54.42578125" style="36" customWidth="1"/>
    <col min="2820" max="2820" width="20.7109375" style="36" customWidth="1"/>
    <col min="2821" max="2838" width="8.28515625" style="36" customWidth="1"/>
    <col min="2839" max="2839" width="5.140625" style="36" customWidth="1"/>
    <col min="2840" max="3072" width="11.42578125" style="36"/>
    <col min="3073" max="3073" width="4" style="36" customWidth="1"/>
    <col min="3074" max="3074" width="7.28515625" style="36" customWidth="1"/>
    <col min="3075" max="3075" width="54.42578125" style="36" customWidth="1"/>
    <col min="3076" max="3076" width="20.7109375" style="36" customWidth="1"/>
    <col min="3077" max="3094" width="8.28515625" style="36" customWidth="1"/>
    <col min="3095" max="3095" width="5.140625" style="36" customWidth="1"/>
    <col min="3096" max="3328" width="11.42578125" style="36"/>
    <col min="3329" max="3329" width="4" style="36" customWidth="1"/>
    <col min="3330" max="3330" width="7.28515625" style="36" customWidth="1"/>
    <col min="3331" max="3331" width="54.42578125" style="36" customWidth="1"/>
    <col min="3332" max="3332" width="20.7109375" style="36" customWidth="1"/>
    <col min="3333" max="3350" width="8.28515625" style="36" customWidth="1"/>
    <col min="3351" max="3351" width="5.140625" style="36" customWidth="1"/>
    <col min="3352" max="3584" width="11.42578125" style="36"/>
    <col min="3585" max="3585" width="4" style="36" customWidth="1"/>
    <col min="3586" max="3586" width="7.28515625" style="36" customWidth="1"/>
    <col min="3587" max="3587" width="54.42578125" style="36" customWidth="1"/>
    <col min="3588" max="3588" width="20.7109375" style="36" customWidth="1"/>
    <col min="3589" max="3606" width="8.28515625" style="36" customWidth="1"/>
    <col min="3607" max="3607" width="5.140625" style="36" customWidth="1"/>
    <col min="3608" max="3840" width="11.42578125" style="36"/>
    <col min="3841" max="3841" width="4" style="36" customWidth="1"/>
    <col min="3842" max="3842" width="7.28515625" style="36" customWidth="1"/>
    <col min="3843" max="3843" width="54.42578125" style="36" customWidth="1"/>
    <col min="3844" max="3844" width="20.7109375" style="36" customWidth="1"/>
    <col min="3845" max="3862" width="8.28515625" style="36" customWidth="1"/>
    <col min="3863" max="3863" width="5.140625" style="36" customWidth="1"/>
    <col min="3864" max="4096" width="11.42578125" style="36"/>
    <col min="4097" max="4097" width="4" style="36" customWidth="1"/>
    <col min="4098" max="4098" width="7.28515625" style="36" customWidth="1"/>
    <col min="4099" max="4099" width="54.42578125" style="36" customWidth="1"/>
    <col min="4100" max="4100" width="20.7109375" style="36" customWidth="1"/>
    <col min="4101" max="4118" width="8.28515625" style="36" customWidth="1"/>
    <col min="4119" max="4119" width="5.140625" style="36" customWidth="1"/>
    <col min="4120" max="4352" width="11.42578125" style="36"/>
    <col min="4353" max="4353" width="4" style="36" customWidth="1"/>
    <col min="4354" max="4354" width="7.28515625" style="36" customWidth="1"/>
    <col min="4355" max="4355" width="54.42578125" style="36" customWidth="1"/>
    <col min="4356" max="4356" width="20.7109375" style="36" customWidth="1"/>
    <col min="4357" max="4374" width="8.28515625" style="36" customWidth="1"/>
    <col min="4375" max="4375" width="5.140625" style="36" customWidth="1"/>
    <col min="4376" max="4608" width="11.42578125" style="36"/>
    <col min="4609" max="4609" width="4" style="36" customWidth="1"/>
    <col min="4610" max="4610" width="7.28515625" style="36" customWidth="1"/>
    <col min="4611" max="4611" width="54.42578125" style="36" customWidth="1"/>
    <col min="4612" max="4612" width="20.7109375" style="36" customWidth="1"/>
    <col min="4613" max="4630" width="8.28515625" style="36" customWidth="1"/>
    <col min="4631" max="4631" width="5.140625" style="36" customWidth="1"/>
    <col min="4632" max="4864" width="11.42578125" style="36"/>
    <col min="4865" max="4865" width="4" style="36" customWidth="1"/>
    <col min="4866" max="4866" width="7.28515625" style="36" customWidth="1"/>
    <col min="4867" max="4867" width="54.42578125" style="36" customWidth="1"/>
    <col min="4868" max="4868" width="20.7109375" style="36" customWidth="1"/>
    <col min="4869" max="4886" width="8.28515625" style="36" customWidth="1"/>
    <col min="4887" max="4887" width="5.140625" style="36" customWidth="1"/>
    <col min="4888" max="5120" width="11.42578125" style="36"/>
    <col min="5121" max="5121" width="4" style="36" customWidth="1"/>
    <col min="5122" max="5122" width="7.28515625" style="36" customWidth="1"/>
    <col min="5123" max="5123" width="54.42578125" style="36" customWidth="1"/>
    <col min="5124" max="5124" width="20.7109375" style="36" customWidth="1"/>
    <col min="5125" max="5142" width="8.28515625" style="36" customWidth="1"/>
    <col min="5143" max="5143" width="5.140625" style="36" customWidth="1"/>
    <col min="5144" max="5376" width="11.42578125" style="36"/>
    <col min="5377" max="5377" width="4" style="36" customWidth="1"/>
    <col min="5378" max="5378" width="7.28515625" style="36" customWidth="1"/>
    <col min="5379" max="5379" width="54.42578125" style="36" customWidth="1"/>
    <col min="5380" max="5380" width="20.7109375" style="36" customWidth="1"/>
    <col min="5381" max="5398" width="8.28515625" style="36" customWidth="1"/>
    <col min="5399" max="5399" width="5.140625" style="36" customWidth="1"/>
    <col min="5400" max="5632" width="11.42578125" style="36"/>
    <col min="5633" max="5633" width="4" style="36" customWidth="1"/>
    <col min="5634" max="5634" width="7.28515625" style="36" customWidth="1"/>
    <col min="5635" max="5635" width="54.42578125" style="36" customWidth="1"/>
    <col min="5636" max="5636" width="20.7109375" style="36" customWidth="1"/>
    <col min="5637" max="5654" width="8.28515625" style="36" customWidth="1"/>
    <col min="5655" max="5655" width="5.140625" style="36" customWidth="1"/>
    <col min="5656" max="5888" width="11.42578125" style="36"/>
    <col min="5889" max="5889" width="4" style="36" customWidth="1"/>
    <col min="5890" max="5890" width="7.28515625" style="36" customWidth="1"/>
    <col min="5891" max="5891" width="54.42578125" style="36" customWidth="1"/>
    <col min="5892" max="5892" width="20.7109375" style="36" customWidth="1"/>
    <col min="5893" max="5910" width="8.28515625" style="36" customWidth="1"/>
    <col min="5911" max="5911" width="5.140625" style="36" customWidth="1"/>
    <col min="5912" max="6144" width="11.42578125" style="36"/>
    <col min="6145" max="6145" width="4" style="36" customWidth="1"/>
    <col min="6146" max="6146" width="7.28515625" style="36" customWidth="1"/>
    <col min="6147" max="6147" width="54.42578125" style="36" customWidth="1"/>
    <col min="6148" max="6148" width="20.7109375" style="36" customWidth="1"/>
    <col min="6149" max="6166" width="8.28515625" style="36" customWidth="1"/>
    <col min="6167" max="6167" width="5.140625" style="36" customWidth="1"/>
    <col min="6168" max="6400" width="11.42578125" style="36"/>
    <col min="6401" max="6401" width="4" style="36" customWidth="1"/>
    <col min="6402" max="6402" width="7.28515625" style="36" customWidth="1"/>
    <col min="6403" max="6403" width="54.42578125" style="36" customWidth="1"/>
    <col min="6404" max="6404" width="20.7109375" style="36" customWidth="1"/>
    <col min="6405" max="6422" width="8.28515625" style="36" customWidth="1"/>
    <col min="6423" max="6423" width="5.140625" style="36" customWidth="1"/>
    <col min="6424" max="6656" width="11.42578125" style="36"/>
    <col min="6657" max="6657" width="4" style="36" customWidth="1"/>
    <col min="6658" max="6658" width="7.28515625" style="36" customWidth="1"/>
    <col min="6659" max="6659" width="54.42578125" style="36" customWidth="1"/>
    <col min="6660" max="6660" width="20.7109375" style="36" customWidth="1"/>
    <col min="6661" max="6678" width="8.28515625" style="36" customWidth="1"/>
    <col min="6679" max="6679" width="5.140625" style="36" customWidth="1"/>
    <col min="6680" max="6912" width="11.42578125" style="36"/>
    <col min="6913" max="6913" width="4" style="36" customWidth="1"/>
    <col min="6914" max="6914" width="7.28515625" style="36" customWidth="1"/>
    <col min="6915" max="6915" width="54.42578125" style="36" customWidth="1"/>
    <col min="6916" max="6916" width="20.7109375" style="36" customWidth="1"/>
    <col min="6917" max="6934" width="8.28515625" style="36" customWidth="1"/>
    <col min="6935" max="6935" width="5.140625" style="36" customWidth="1"/>
    <col min="6936" max="7168" width="11.42578125" style="36"/>
    <col min="7169" max="7169" width="4" style="36" customWidth="1"/>
    <col min="7170" max="7170" width="7.28515625" style="36" customWidth="1"/>
    <col min="7171" max="7171" width="54.42578125" style="36" customWidth="1"/>
    <col min="7172" max="7172" width="20.7109375" style="36" customWidth="1"/>
    <col min="7173" max="7190" width="8.28515625" style="36" customWidth="1"/>
    <col min="7191" max="7191" width="5.140625" style="36" customWidth="1"/>
    <col min="7192" max="7424" width="11.42578125" style="36"/>
    <col min="7425" max="7425" width="4" style="36" customWidth="1"/>
    <col min="7426" max="7426" width="7.28515625" style="36" customWidth="1"/>
    <col min="7427" max="7427" width="54.42578125" style="36" customWidth="1"/>
    <col min="7428" max="7428" width="20.7109375" style="36" customWidth="1"/>
    <col min="7429" max="7446" width="8.28515625" style="36" customWidth="1"/>
    <col min="7447" max="7447" width="5.140625" style="36" customWidth="1"/>
    <col min="7448" max="7680" width="11.42578125" style="36"/>
    <col min="7681" max="7681" width="4" style="36" customWidth="1"/>
    <col min="7682" max="7682" width="7.28515625" style="36" customWidth="1"/>
    <col min="7683" max="7683" width="54.42578125" style="36" customWidth="1"/>
    <col min="7684" max="7684" width="20.7109375" style="36" customWidth="1"/>
    <col min="7685" max="7702" width="8.28515625" style="36" customWidth="1"/>
    <col min="7703" max="7703" width="5.140625" style="36" customWidth="1"/>
    <col min="7704" max="7936" width="11.42578125" style="36"/>
    <col min="7937" max="7937" width="4" style="36" customWidth="1"/>
    <col min="7938" max="7938" width="7.28515625" style="36" customWidth="1"/>
    <col min="7939" max="7939" width="54.42578125" style="36" customWidth="1"/>
    <col min="7940" max="7940" width="20.7109375" style="36" customWidth="1"/>
    <col min="7941" max="7958" width="8.28515625" style="36" customWidth="1"/>
    <col min="7959" max="7959" width="5.140625" style="36" customWidth="1"/>
    <col min="7960" max="8192" width="11.42578125" style="36"/>
    <col min="8193" max="8193" width="4" style="36" customWidth="1"/>
    <col min="8194" max="8194" width="7.28515625" style="36" customWidth="1"/>
    <col min="8195" max="8195" width="54.42578125" style="36" customWidth="1"/>
    <col min="8196" max="8196" width="20.7109375" style="36" customWidth="1"/>
    <col min="8197" max="8214" width="8.28515625" style="36" customWidth="1"/>
    <col min="8215" max="8215" width="5.140625" style="36" customWidth="1"/>
    <col min="8216" max="8448" width="11.42578125" style="36"/>
    <col min="8449" max="8449" width="4" style="36" customWidth="1"/>
    <col min="8450" max="8450" width="7.28515625" style="36" customWidth="1"/>
    <col min="8451" max="8451" width="54.42578125" style="36" customWidth="1"/>
    <col min="8452" max="8452" width="20.7109375" style="36" customWidth="1"/>
    <col min="8453" max="8470" width="8.28515625" style="36" customWidth="1"/>
    <col min="8471" max="8471" width="5.140625" style="36" customWidth="1"/>
    <col min="8472" max="8704" width="11.42578125" style="36"/>
    <col min="8705" max="8705" width="4" style="36" customWidth="1"/>
    <col min="8706" max="8706" width="7.28515625" style="36" customWidth="1"/>
    <col min="8707" max="8707" width="54.42578125" style="36" customWidth="1"/>
    <col min="8708" max="8708" width="20.7109375" style="36" customWidth="1"/>
    <col min="8709" max="8726" width="8.28515625" style="36" customWidth="1"/>
    <col min="8727" max="8727" width="5.140625" style="36" customWidth="1"/>
    <col min="8728" max="8960" width="11.42578125" style="36"/>
    <col min="8961" max="8961" width="4" style="36" customWidth="1"/>
    <col min="8962" max="8962" width="7.28515625" style="36" customWidth="1"/>
    <col min="8963" max="8963" width="54.42578125" style="36" customWidth="1"/>
    <col min="8964" max="8964" width="20.7109375" style="36" customWidth="1"/>
    <col min="8965" max="8982" width="8.28515625" style="36" customWidth="1"/>
    <col min="8983" max="8983" width="5.140625" style="36" customWidth="1"/>
    <col min="8984" max="9216" width="11.42578125" style="36"/>
    <col min="9217" max="9217" width="4" style="36" customWidth="1"/>
    <col min="9218" max="9218" width="7.28515625" style="36" customWidth="1"/>
    <col min="9219" max="9219" width="54.42578125" style="36" customWidth="1"/>
    <col min="9220" max="9220" width="20.7109375" style="36" customWidth="1"/>
    <col min="9221" max="9238" width="8.28515625" style="36" customWidth="1"/>
    <col min="9239" max="9239" width="5.140625" style="36" customWidth="1"/>
    <col min="9240" max="9472" width="11.42578125" style="36"/>
    <col min="9473" max="9473" width="4" style="36" customWidth="1"/>
    <col min="9474" max="9474" width="7.28515625" style="36" customWidth="1"/>
    <col min="9475" max="9475" width="54.42578125" style="36" customWidth="1"/>
    <col min="9476" max="9476" width="20.7109375" style="36" customWidth="1"/>
    <col min="9477" max="9494" width="8.28515625" style="36" customWidth="1"/>
    <col min="9495" max="9495" width="5.140625" style="36" customWidth="1"/>
    <col min="9496" max="9728" width="11.42578125" style="36"/>
    <col min="9729" max="9729" width="4" style="36" customWidth="1"/>
    <col min="9730" max="9730" width="7.28515625" style="36" customWidth="1"/>
    <col min="9731" max="9731" width="54.42578125" style="36" customWidth="1"/>
    <col min="9732" max="9732" width="20.7109375" style="36" customWidth="1"/>
    <col min="9733" max="9750" width="8.28515625" style="36" customWidth="1"/>
    <col min="9751" max="9751" width="5.140625" style="36" customWidth="1"/>
    <col min="9752" max="9984" width="11.42578125" style="36"/>
    <col min="9985" max="9985" width="4" style="36" customWidth="1"/>
    <col min="9986" max="9986" width="7.28515625" style="36" customWidth="1"/>
    <col min="9987" max="9987" width="54.42578125" style="36" customWidth="1"/>
    <col min="9988" max="9988" width="20.7109375" style="36" customWidth="1"/>
    <col min="9989" max="10006" width="8.28515625" style="36" customWidth="1"/>
    <col min="10007" max="10007" width="5.140625" style="36" customWidth="1"/>
    <col min="10008" max="10240" width="11.42578125" style="36"/>
    <col min="10241" max="10241" width="4" style="36" customWidth="1"/>
    <col min="10242" max="10242" width="7.28515625" style="36" customWidth="1"/>
    <col min="10243" max="10243" width="54.42578125" style="36" customWidth="1"/>
    <col min="10244" max="10244" width="20.7109375" style="36" customWidth="1"/>
    <col min="10245" max="10262" width="8.28515625" style="36" customWidth="1"/>
    <col min="10263" max="10263" width="5.140625" style="36" customWidth="1"/>
    <col min="10264" max="10496" width="11.42578125" style="36"/>
    <col min="10497" max="10497" width="4" style="36" customWidth="1"/>
    <col min="10498" max="10498" width="7.28515625" style="36" customWidth="1"/>
    <col min="10499" max="10499" width="54.42578125" style="36" customWidth="1"/>
    <col min="10500" max="10500" width="20.7109375" style="36" customWidth="1"/>
    <col min="10501" max="10518" width="8.28515625" style="36" customWidth="1"/>
    <col min="10519" max="10519" width="5.140625" style="36" customWidth="1"/>
    <col min="10520" max="10752" width="11.42578125" style="36"/>
    <col min="10753" max="10753" width="4" style="36" customWidth="1"/>
    <col min="10754" max="10754" width="7.28515625" style="36" customWidth="1"/>
    <col min="10755" max="10755" width="54.42578125" style="36" customWidth="1"/>
    <col min="10756" max="10756" width="20.7109375" style="36" customWidth="1"/>
    <col min="10757" max="10774" width="8.28515625" style="36" customWidth="1"/>
    <col min="10775" max="10775" width="5.140625" style="36" customWidth="1"/>
    <col min="10776" max="11008" width="11.42578125" style="36"/>
    <col min="11009" max="11009" width="4" style="36" customWidth="1"/>
    <col min="11010" max="11010" width="7.28515625" style="36" customWidth="1"/>
    <col min="11011" max="11011" width="54.42578125" style="36" customWidth="1"/>
    <col min="11012" max="11012" width="20.7109375" style="36" customWidth="1"/>
    <col min="11013" max="11030" width="8.28515625" style="36" customWidth="1"/>
    <col min="11031" max="11031" width="5.140625" style="36" customWidth="1"/>
    <col min="11032" max="11264" width="11.42578125" style="36"/>
    <col min="11265" max="11265" width="4" style="36" customWidth="1"/>
    <col min="11266" max="11266" width="7.28515625" style="36" customWidth="1"/>
    <col min="11267" max="11267" width="54.42578125" style="36" customWidth="1"/>
    <col min="11268" max="11268" width="20.7109375" style="36" customWidth="1"/>
    <col min="11269" max="11286" width="8.28515625" style="36" customWidth="1"/>
    <col min="11287" max="11287" width="5.140625" style="36" customWidth="1"/>
    <col min="11288" max="11520" width="11.42578125" style="36"/>
    <col min="11521" max="11521" width="4" style="36" customWidth="1"/>
    <col min="11522" max="11522" width="7.28515625" style="36" customWidth="1"/>
    <col min="11523" max="11523" width="54.42578125" style="36" customWidth="1"/>
    <col min="11524" max="11524" width="20.7109375" style="36" customWidth="1"/>
    <col min="11525" max="11542" width="8.28515625" style="36" customWidth="1"/>
    <col min="11543" max="11543" width="5.140625" style="36" customWidth="1"/>
    <col min="11544" max="11776" width="11.42578125" style="36"/>
    <col min="11777" max="11777" width="4" style="36" customWidth="1"/>
    <col min="11778" max="11778" width="7.28515625" style="36" customWidth="1"/>
    <col min="11779" max="11779" width="54.42578125" style="36" customWidth="1"/>
    <col min="11780" max="11780" width="20.7109375" style="36" customWidth="1"/>
    <col min="11781" max="11798" width="8.28515625" style="36" customWidth="1"/>
    <col min="11799" max="11799" width="5.140625" style="36" customWidth="1"/>
    <col min="11800" max="12032" width="11.42578125" style="36"/>
    <col min="12033" max="12033" width="4" style="36" customWidth="1"/>
    <col min="12034" max="12034" width="7.28515625" style="36" customWidth="1"/>
    <col min="12035" max="12035" width="54.42578125" style="36" customWidth="1"/>
    <col min="12036" max="12036" width="20.7109375" style="36" customWidth="1"/>
    <col min="12037" max="12054" width="8.28515625" style="36" customWidth="1"/>
    <col min="12055" max="12055" width="5.140625" style="36" customWidth="1"/>
    <col min="12056" max="12288" width="11.42578125" style="36"/>
    <col min="12289" max="12289" width="4" style="36" customWidth="1"/>
    <col min="12290" max="12290" width="7.28515625" style="36" customWidth="1"/>
    <col min="12291" max="12291" width="54.42578125" style="36" customWidth="1"/>
    <col min="12292" max="12292" width="20.7109375" style="36" customWidth="1"/>
    <col min="12293" max="12310" width="8.28515625" style="36" customWidth="1"/>
    <col min="12311" max="12311" width="5.140625" style="36" customWidth="1"/>
    <col min="12312" max="12544" width="11.42578125" style="36"/>
    <col min="12545" max="12545" width="4" style="36" customWidth="1"/>
    <col min="12546" max="12546" width="7.28515625" style="36" customWidth="1"/>
    <col min="12547" max="12547" width="54.42578125" style="36" customWidth="1"/>
    <col min="12548" max="12548" width="20.7109375" style="36" customWidth="1"/>
    <col min="12549" max="12566" width="8.28515625" style="36" customWidth="1"/>
    <col min="12567" max="12567" width="5.140625" style="36" customWidth="1"/>
    <col min="12568" max="12800" width="11.42578125" style="36"/>
    <col min="12801" max="12801" width="4" style="36" customWidth="1"/>
    <col min="12802" max="12802" width="7.28515625" style="36" customWidth="1"/>
    <col min="12803" max="12803" width="54.42578125" style="36" customWidth="1"/>
    <col min="12804" max="12804" width="20.7109375" style="36" customWidth="1"/>
    <col min="12805" max="12822" width="8.28515625" style="36" customWidth="1"/>
    <col min="12823" max="12823" width="5.140625" style="36" customWidth="1"/>
    <col min="12824" max="13056" width="11.42578125" style="36"/>
    <col min="13057" max="13057" width="4" style="36" customWidth="1"/>
    <col min="13058" max="13058" width="7.28515625" style="36" customWidth="1"/>
    <col min="13059" max="13059" width="54.42578125" style="36" customWidth="1"/>
    <col min="13060" max="13060" width="20.7109375" style="36" customWidth="1"/>
    <col min="13061" max="13078" width="8.28515625" style="36" customWidth="1"/>
    <col min="13079" max="13079" width="5.140625" style="36" customWidth="1"/>
    <col min="13080" max="13312" width="11.42578125" style="36"/>
    <col min="13313" max="13313" width="4" style="36" customWidth="1"/>
    <col min="13314" max="13314" width="7.28515625" style="36" customWidth="1"/>
    <col min="13315" max="13315" width="54.42578125" style="36" customWidth="1"/>
    <col min="13316" max="13316" width="20.7109375" style="36" customWidth="1"/>
    <col min="13317" max="13334" width="8.28515625" style="36" customWidth="1"/>
    <col min="13335" max="13335" width="5.140625" style="36" customWidth="1"/>
    <col min="13336" max="13568" width="11.42578125" style="36"/>
    <col min="13569" max="13569" width="4" style="36" customWidth="1"/>
    <col min="13570" max="13570" width="7.28515625" style="36" customWidth="1"/>
    <col min="13571" max="13571" width="54.42578125" style="36" customWidth="1"/>
    <col min="13572" max="13572" width="20.7109375" style="36" customWidth="1"/>
    <col min="13573" max="13590" width="8.28515625" style="36" customWidth="1"/>
    <col min="13591" max="13591" width="5.140625" style="36" customWidth="1"/>
    <col min="13592" max="13824" width="11.42578125" style="36"/>
    <col min="13825" max="13825" width="4" style="36" customWidth="1"/>
    <col min="13826" max="13826" width="7.28515625" style="36" customWidth="1"/>
    <col min="13827" max="13827" width="54.42578125" style="36" customWidth="1"/>
    <col min="13828" max="13828" width="20.7109375" style="36" customWidth="1"/>
    <col min="13829" max="13846" width="8.28515625" style="36" customWidth="1"/>
    <col min="13847" max="13847" width="5.140625" style="36" customWidth="1"/>
    <col min="13848" max="14080" width="11.42578125" style="36"/>
    <col min="14081" max="14081" width="4" style="36" customWidth="1"/>
    <col min="14082" max="14082" width="7.28515625" style="36" customWidth="1"/>
    <col min="14083" max="14083" width="54.42578125" style="36" customWidth="1"/>
    <col min="14084" max="14084" width="20.7109375" style="36" customWidth="1"/>
    <col min="14085" max="14102" width="8.28515625" style="36" customWidth="1"/>
    <col min="14103" max="14103" width="5.140625" style="36" customWidth="1"/>
    <col min="14104" max="14336" width="11.42578125" style="36"/>
    <col min="14337" max="14337" width="4" style="36" customWidth="1"/>
    <col min="14338" max="14338" width="7.28515625" style="36" customWidth="1"/>
    <col min="14339" max="14339" width="54.42578125" style="36" customWidth="1"/>
    <col min="14340" max="14340" width="20.7109375" style="36" customWidth="1"/>
    <col min="14341" max="14358" width="8.28515625" style="36" customWidth="1"/>
    <col min="14359" max="14359" width="5.140625" style="36" customWidth="1"/>
    <col min="14360" max="14592" width="11.42578125" style="36"/>
    <col min="14593" max="14593" width="4" style="36" customWidth="1"/>
    <col min="14594" max="14594" width="7.28515625" style="36" customWidth="1"/>
    <col min="14595" max="14595" width="54.42578125" style="36" customWidth="1"/>
    <col min="14596" max="14596" width="20.7109375" style="36" customWidth="1"/>
    <col min="14597" max="14614" width="8.28515625" style="36" customWidth="1"/>
    <col min="14615" max="14615" width="5.140625" style="36" customWidth="1"/>
    <col min="14616" max="14848" width="11.42578125" style="36"/>
    <col min="14849" max="14849" width="4" style="36" customWidth="1"/>
    <col min="14850" max="14850" width="7.28515625" style="36" customWidth="1"/>
    <col min="14851" max="14851" width="54.42578125" style="36" customWidth="1"/>
    <col min="14852" max="14852" width="20.7109375" style="36" customWidth="1"/>
    <col min="14853" max="14870" width="8.28515625" style="36" customWidth="1"/>
    <col min="14871" max="14871" width="5.140625" style="36" customWidth="1"/>
    <col min="14872" max="15104" width="11.42578125" style="36"/>
    <col min="15105" max="15105" width="4" style="36" customWidth="1"/>
    <col min="15106" max="15106" width="7.28515625" style="36" customWidth="1"/>
    <col min="15107" max="15107" width="54.42578125" style="36" customWidth="1"/>
    <col min="15108" max="15108" width="20.7109375" style="36" customWidth="1"/>
    <col min="15109" max="15126" width="8.28515625" style="36" customWidth="1"/>
    <col min="15127" max="15127" width="5.140625" style="36" customWidth="1"/>
    <col min="15128" max="15360" width="11.42578125" style="36"/>
    <col min="15361" max="15361" width="4" style="36" customWidth="1"/>
    <col min="15362" max="15362" width="7.28515625" style="36" customWidth="1"/>
    <col min="15363" max="15363" width="54.42578125" style="36" customWidth="1"/>
    <col min="15364" max="15364" width="20.7109375" style="36" customWidth="1"/>
    <col min="15365" max="15382" width="8.28515625" style="36" customWidth="1"/>
    <col min="15383" max="15383" width="5.140625" style="36" customWidth="1"/>
    <col min="15384" max="15616" width="11.42578125" style="36"/>
    <col min="15617" max="15617" width="4" style="36" customWidth="1"/>
    <col min="15618" max="15618" width="7.28515625" style="36" customWidth="1"/>
    <col min="15619" max="15619" width="54.42578125" style="36" customWidth="1"/>
    <col min="15620" max="15620" width="20.7109375" style="36" customWidth="1"/>
    <col min="15621" max="15638" width="8.28515625" style="36" customWidth="1"/>
    <col min="15639" max="15639" width="5.140625" style="36" customWidth="1"/>
    <col min="15640" max="15872" width="11.42578125" style="36"/>
    <col min="15873" max="15873" width="4" style="36" customWidth="1"/>
    <col min="15874" max="15874" width="7.28515625" style="36" customWidth="1"/>
    <col min="15875" max="15875" width="54.42578125" style="36" customWidth="1"/>
    <col min="15876" max="15876" width="20.7109375" style="36" customWidth="1"/>
    <col min="15877" max="15894" width="8.28515625" style="36" customWidth="1"/>
    <col min="15895" max="15895" width="5.140625" style="36" customWidth="1"/>
    <col min="15896" max="16128" width="11.42578125" style="36"/>
    <col min="16129" max="16129" width="4" style="36" customWidth="1"/>
    <col min="16130" max="16130" width="7.28515625" style="36" customWidth="1"/>
    <col min="16131" max="16131" width="54.42578125" style="36" customWidth="1"/>
    <col min="16132" max="16132" width="20.7109375" style="36" customWidth="1"/>
    <col min="16133" max="16150" width="8.28515625" style="36" customWidth="1"/>
    <col min="16151" max="16151" width="5.140625" style="36" customWidth="1"/>
    <col min="16152" max="16384" width="11.42578125" style="36"/>
  </cols>
  <sheetData>
    <row r="1" spans="2:22" ht="6.75" customHeight="1">
      <c r="E1" s="34"/>
      <c r="H1" s="34"/>
      <c r="K1" s="34"/>
    </row>
    <row r="2" spans="2:22" ht="6.75" customHeight="1">
      <c r="E2" s="34"/>
      <c r="H2" s="34"/>
      <c r="K2" s="34"/>
    </row>
    <row r="3" spans="2:22" ht="6.75" customHeight="1" thickBot="1">
      <c r="E3" s="34"/>
      <c r="H3" s="34"/>
      <c r="K3" s="34"/>
    </row>
    <row r="4" spans="2:22" s="37" customFormat="1" ht="114.75" customHeight="1" thickTop="1">
      <c r="B4" s="354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6"/>
    </row>
    <row r="5" spans="2:22" s="37" customFormat="1" ht="14.25" customHeight="1">
      <c r="B5" s="357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9"/>
    </row>
    <row r="6" spans="2:22" s="37" customFormat="1" ht="14.25" customHeight="1">
      <c r="B6" s="357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9"/>
    </row>
    <row r="7" spans="2:22" s="37" customFormat="1" ht="63.75" customHeight="1">
      <c r="B7" s="357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9"/>
    </row>
    <row r="8" spans="2:22" s="37" customFormat="1" ht="14.25" customHeight="1"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40"/>
    </row>
    <row r="9" spans="2:22" s="37" customFormat="1" ht="14.25" customHeight="1">
      <c r="B9" s="4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3"/>
    </row>
    <row r="10" spans="2:22" s="37" customFormat="1" ht="14.25" customHeight="1"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3"/>
    </row>
    <row r="11" spans="2:22" s="37" customFormat="1" ht="14.25" customHeight="1">
      <c r="B11" s="4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3"/>
    </row>
    <row r="12" spans="2:22" s="37" customFormat="1" ht="3.75" customHeight="1" thickBot="1">
      <c r="B12" s="360"/>
      <c r="C12" s="361"/>
      <c r="D12" s="361"/>
      <c r="E12" s="361"/>
      <c r="F12" s="361"/>
      <c r="G12" s="44"/>
      <c r="H12" s="44"/>
      <c r="I12" s="44"/>
      <c r="J12" s="44"/>
      <c r="K12" s="44"/>
      <c r="L12" s="44"/>
      <c r="M12" s="44"/>
      <c r="V12" s="45"/>
    </row>
    <row r="13" spans="2:22" s="37" customFormat="1" ht="14.25" customHeight="1" thickTop="1">
      <c r="B13" s="46" t="s">
        <v>173</v>
      </c>
      <c r="C13" s="47"/>
      <c r="D13" s="48"/>
      <c r="E13" s="48"/>
      <c r="F13" s="48"/>
      <c r="G13" s="48"/>
      <c r="H13" s="48"/>
      <c r="I13" s="49"/>
      <c r="J13" s="362" t="s">
        <v>174</v>
      </c>
      <c r="K13" s="362"/>
      <c r="L13" s="50"/>
      <c r="M13" s="50"/>
      <c r="N13" s="362"/>
      <c r="O13" s="362"/>
      <c r="P13" s="51"/>
      <c r="Q13" s="363" t="s">
        <v>175</v>
      </c>
      <c r="R13" s="364"/>
      <c r="S13" s="364"/>
      <c r="T13" s="50"/>
      <c r="U13" s="362"/>
      <c r="V13" s="365"/>
    </row>
    <row r="14" spans="2:22" s="37" customFormat="1" ht="15" customHeight="1">
      <c r="B14" s="347" t="s">
        <v>176</v>
      </c>
      <c r="C14" s="291"/>
      <c r="D14" s="291"/>
      <c r="E14" s="291"/>
      <c r="F14" s="291"/>
      <c r="G14" s="291"/>
      <c r="H14" s="291"/>
      <c r="I14" s="348"/>
      <c r="J14" s="52"/>
      <c r="K14" s="349">
        <v>1090.8599999999999</v>
      </c>
      <c r="L14" s="349"/>
      <c r="M14" s="349"/>
      <c r="N14" s="53" t="s">
        <v>138</v>
      </c>
      <c r="O14" s="54"/>
      <c r="P14" s="55"/>
      <c r="Q14" s="56"/>
      <c r="R14" s="350" t="s">
        <v>249</v>
      </c>
      <c r="S14" s="350"/>
      <c r="T14" s="350"/>
      <c r="U14" s="350"/>
      <c r="V14" s="57"/>
    </row>
    <row r="15" spans="2:22" s="37" customFormat="1" ht="23.25" customHeight="1" thickBot="1">
      <c r="B15" s="347"/>
      <c r="C15" s="291"/>
      <c r="D15" s="291"/>
      <c r="E15" s="291"/>
      <c r="F15" s="291"/>
      <c r="G15" s="291"/>
      <c r="H15" s="291"/>
      <c r="I15" s="348"/>
      <c r="J15" s="58"/>
      <c r="K15" s="58"/>
      <c r="L15" s="58"/>
      <c r="M15" s="58"/>
      <c r="N15" s="59"/>
      <c r="O15" s="59"/>
      <c r="P15" s="60"/>
      <c r="Q15" s="61"/>
      <c r="R15" s="59"/>
      <c r="S15" s="59"/>
      <c r="T15" s="59"/>
      <c r="U15" s="59"/>
      <c r="V15" s="62"/>
    </row>
    <row r="16" spans="2:22" s="70" customFormat="1" ht="12.75" customHeight="1">
      <c r="B16" s="63"/>
      <c r="C16" s="64"/>
      <c r="D16" s="65"/>
      <c r="E16" s="65"/>
      <c r="F16" s="65"/>
      <c r="G16" s="65"/>
      <c r="H16" s="65"/>
      <c r="I16" s="66"/>
      <c r="J16" s="67" t="s">
        <v>177</v>
      </c>
      <c r="K16" s="67"/>
      <c r="L16" s="68"/>
      <c r="M16" s="68"/>
      <c r="N16" s="351"/>
      <c r="O16" s="351"/>
      <c r="P16" s="69"/>
      <c r="Q16" s="352" t="s">
        <v>178</v>
      </c>
      <c r="R16" s="351"/>
      <c r="S16" s="351"/>
      <c r="T16" s="351"/>
      <c r="U16" s="351"/>
      <c r="V16" s="353"/>
    </row>
    <row r="17" spans="2:22" s="70" customFormat="1" ht="16.5" customHeight="1">
      <c r="B17" s="328"/>
      <c r="C17" s="329"/>
      <c r="D17" s="329"/>
      <c r="E17" s="329"/>
      <c r="F17" s="329"/>
      <c r="G17" s="329"/>
      <c r="H17" s="329"/>
      <c r="I17" s="330"/>
      <c r="J17" s="71"/>
      <c r="K17" s="331">
        <f>SUM(D23:D41)</f>
        <v>172278.95049999998</v>
      </c>
      <c r="L17" s="331"/>
      <c r="M17" s="331"/>
      <c r="N17" s="331"/>
      <c r="O17" s="331"/>
      <c r="P17" s="72"/>
      <c r="Q17" s="332">
        <v>44835</v>
      </c>
      <c r="R17" s="333"/>
      <c r="S17" s="333"/>
      <c r="T17" s="333"/>
      <c r="U17" s="333"/>
      <c r="V17" s="334"/>
    </row>
    <row r="18" spans="2:22" s="70" customFormat="1" ht="12" customHeight="1">
      <c r="B18" s="328"/>
      <c r="C18" s="329"/>
      <c r="D18" s="329"/>
      <c r="E18" s="329"/>
      <c r="F18" s="329"/>
      <c r="G18" s="329"/>
      <c r="H18" s="329"/>
      <c r="I18" s="330"/>
      <c r="J18" s="73"/>
      <c r="K18" s="331"/>
      <c r="L18" s="331"/>
      <c r="M18" s="331"/>
      <c r="N18" s="331"/>
      <c r="O18" s="331"/>
      <c r="P18" s="72"/>
      <c r="Q18" s="332"/>
      <c r="R18" s="333"/>
      <c r="S18" s="333"/>
      <c r="T18" s="333"/>
      <c r="U18" s="333"/>
      <c r="V18" s="334"/>
    </row>
    <row r="19" spans="2:22" s="70" customFormat="1" ht="9" customHeight="1" thickBot="1">
      <c r="B19" s="335"/>
      <c r="C19" s="336"/>
      <c r="D19" s="336"/>
      <c r="E19" s="336"/>
      <c r="F19" s="336"/>
      <c r="G19" s="336"/>
      <c r="H19" s="336"/>
      <c r="I19" s="337"/>
      <c r="J19" s="74"/>
      <c r="K19" s="74"/>
      <c r="L19" s="74"/>
      <c r="M19" s="74"/>
      <c r="N19" s="75"/>
      <c r="O19" s="75"/>
      <c r="P19" s="76"/>
      <c r="Q19" s="77"/>
      <c r="R19" s="75"/>
      <c r="S19" s="75"/>
      <c r="T19" s="75"/>
      <c r="U19" s="75"/>
      <c r="V19" s="78"/>
    </row>
    <row r="20" spans="2:22" s="70" customFormat="1" ht="18.75" customHeight="1" thickTop="1" thickBot="1">
      <c r="B20" s="79"/>
      <c r="C20" s="80"/>
      <c r="D20" s="80"/>
      <c r="E20" s="81"/>
      <c r="F20" s="82"/>
      <c r="G20" s="82"/>
      <c r="H20" s="81"/>
      <c r="I20" s="82"/>
      <c r="J20" s="82"/>
      <c r="K20" s="81"/>
      <c r="L20" s="82"/>
      <c r="M20" s="82"/>
      <c r="N20" s="83"/>
      <c r="O20" s="83"/>
      <c r="P20" s="84"/>
      <c r="Q20" s="83"/>
      <c r="R20" s="83"/>
      <c r="S20" s="83"/>
      <c r="T20" s="83"/>
      <c r="U20" s="83"/>
      <c r="V20" s="83"/>
    </row>
    <row r="21" spans="2:22" s="70" customFormat="1" ht="18" customHeight="1">
      <c r="B21" s="338" t="s">
        <v>179</v>
      </c>
      <c r="C21" s="340" t="s">
        <v>180</v>
      </c>
      <c r="D21" s="342" t="s">
        <v>181</v>
      </c>
      <c r="E21" s="344" t="s">
        <v>182</v>
      </c>
      <c r="F21" s="345"/>
      <c r="G21" s="346"/>
      <c r="H21" s="344" t="s">
        <v>183</v>
      </c>
      <c r="I21" s="345"/>
      <c r="J21" s="346"/>
      <c r="K21" s="344" t="s">
        <v>184</v>
      </c>
      <c r="L21" s="345"/>
      <c r="M21" s="346"/>
      <c r="N21" s="344" t="s">
        <v>185</v>
      </c>
      <c r="O21" s="345"/>
      <c r="P21" s="346"/>
      <c r="Q21" s="344" t="s">
        <v>186</v>
      </c>
      <c r="R21" s="345"/>
      <c r="S21" s="346"/>
      <c r="T21" s="344" t="s">
        <v>187</v>
      </c>
      <c r="U21" s="345"/>
      <c r="V21" s="346"/>
    </row>
    <row r="22" spans="2:22" s="70" customFormat="1" ht="18" customHeight="1" thickBot="1">
      <c r="B22" s="339"/>
      <c r="C22" s="341"/>
      <c r="D22" s="343"/>
      <c r="E22" s="85">
        <v>10</v>
      </c>
      <c r="F22" s="86">
        <v>20</v>
      </c>
      <c r="G22" s="87">
        <v>30</v>
      </c>
      <c r="H22" s="85">
        <v>10</v>
      </c>
      <c r="I22" s="86">
        <v>20</v>
      </c>
      <c r="J22" s="87">
        <v>30</v>
      </c>
      <c r="K22" s="85">
        <v>10</v>
      </c>
      <c r="L22" s="86">
        <v>20</v>
      </c>
      <c r="M22" s="87">
        <v>30</v>
      </c>
      <c r="N22" s="85">
        <v>10</v>
      </c>
      <c r="O22" s="86">
        <v>20</v>
      </c>
      <c r="P22" s="87">
        <v>30</v>
      </c>
      <c r="Q22" s="85">
        <v>10</v>
      </c>
      <c r="R22" s="86">
        <v>20</v>
      </c>
      <c r="S22" s="87">
        <v>30</v>
      </c>
      <c r="T22" s="85">
        <v>10</v>
      </c>
      <c r="U22" s="86">
        <v>20</v>
      </c>
      <c r="V22" s="87">
        <v>30</v>
      </c>
    </row>
    <row r="23" spans="2:22" s="70" customFormat="1" ht="18" customHeight="1">
      <c r="B23" s="324">
        <v>1</v>
      </c>
      <c r="C23" s="325" t="str">
        <f>'PLANILHA ORÇAMENTÁRIA'!B8</f>
        <v>SERVIÇOS PRELIMINARES</v>
      </c>
      <c r="D23" s="326">
        <f>'PLANILHA ORÇAMENTÁRIA'!J8</f>
        <v>1796.81</v>
      </c>
      <c r="E23" s="128"/>
      <c r="F23" s="155">
        <v>1</v>
      </c>
      <c r="G23" s="131"/>
      <c r="H23" s="136"/>
      <c r="I23" s="158"/>
      <c r="J23" s="127"/>
      <c r="K23" s="128"/>
      <c r="L23" s="125"/>
      <c r="M23" s="126"/>
      <c r="N23" s="124"/>
      <c r="O23" s="125"/>
      <c r="P23" s="126"/>
      <c r="Q23" s="124"/>
      <c r="R23" s="126"/>
      <c r="S23" s="126"/>
      <c r="T23" s="124"/>
      <c r="U23" s="126"/>
      <c r="V23" s="127"/>
    </row>
    <row r="24" spans="2:22" s="70" customFormat="1" ht="18" customHeight="1">
      <c r="B24" s="318"/>
      <c r="C24" s="320"/>
      <c r="D24" s="322"/>
      <c r="E24" s="129"/>
      <c r="F24" s="156"/>
      <c r="G24" s="132"/>
      <c r="H24" s="137"/>
      <c r="I24" s="92"/>
      <c r="J24" s="91"/>
      <c r="K24" s="134"/>
      <c r="L24" s="89"/>
      <c r="M24" s="90"/>
      <c r="N24" s="92"/>
      <c r="O24" s="89"/>
      <c r="P24" s="90"/>
      <c r="Q24" s="92"/>
      <c r="R24" s="90"/>
      <c r="S24" s="90"/>
      <c r="T24" s="92"/>
      <c r="U24" s="90"/>
      <c r="V24" s="91"/>
    </row>
    <row r="25" spans="2:22" s="93" customFormat="1" ht="15" customHeight="1">
      <c r="B25" s="318">
        <v>2</v>
      </c>
      <c r="C25" s="327" t="str">
        <f>'PLANILHA ORÇAMENTÁRIA'!B12</f>
        <v>RETIRADAS E DEMOLIÇÕES</v>
      </c>
      <c r="D25" s="322">
        <f>'PLANILHA ORÇAMENTÁRIA'!J12</f>
        <v>2469.9349999999995</v>
      </c>
      <c r="E25" s="130"/>
      <c r="F25" s="157">
        <v>1</v>
      </c>
      <c r="G25" s="133"/>
      <c r="H25" s="138"/>
      <c r="I25" s="157"/>
      <c r="J25" s="91"/>
      <c r="K25" s="130"/>
      <c r="L25" s="89"/>
      <c r="M25" s="90"/>
      <c r="N25" s="88"/>
      <c r="O25" s="89"/>
      <c r="P25" s="90"/>
      <c r="Q25" s="88"/>
      <c r="R25" s="90"/>
      <c r="S25" s="90"/>
      <c r="T25" s="88"/>
      <c r="U25" s="90"/>
      <c r="V25" s="91"/>
    </row>
    <row r="26" spans="2:22" s="93" customFormat="1" ht="15" customHeight="1">
      <c r="B26" s="318"/>
      <c r="C26" s="320"/>
      <c r="D26" s="322"/>
      <c r="E26" s="129"/>
      <c r="F26" s="156"/>
      <c r="G26" s="132"/>
      <c r="H26" s="139"/>
      <c r="I26" s="92"/>
      <c r="J26" s="91"/>
      <c r="K26" s="134"/>
      <c r="L26" s="89"/>
      <c r="M26" s="90"/>
      <c r="N26" s="92"/>
      <c r="O26" s="89"/>
      <c r="P26" s="90"/>
      <c r="Q26" s="92"/>
      <c r="R26" s="90"/>
      <c r="S26" s="90"/>
      <c r="T26" s="92"/>
      <c r="U26" s="90"/>
      <c r="V26" s="91"/>
    </row>
    <row r="27" spans="2:22" s="93" customFormat="1" ht="15" customHeight="1">
      <c r="B27" s="318">
        <v>3</v>
      </c>
      <c r="C27" s="320" t="str">
        <f>'PLANILHA ORÇAMENTÁRIA'!B19</f>
        <v>RECOMPOSIÇÕES CIVIS</v>
      </c>
      <c r="D27" s="322">
        <f>'PLANILHA ORÇAMENTÁRIA'!J19</f>
        <v>6150.8400000000011</v>
      </c>
      <c r="E27" s="130"/>
      <c r="F27" s="157">
        <v>1</v>
      </c>
      <c r="G27" s="133"/>
      <c r="H27" s="138"/>
      <c r="I27" s="157"/>
      <c r="J27" s="91"/>
      <c r="K27" s="130"/>
      <c r="L27" s="89"/>
      <c r="M27" s="90"/>
      <c r="N27" s="88"/>
      <c r="O27" s="89"/>
      <c r="P27" s="90"/>
      <c r="Q27" s="88"/>
      <c r="R27" s="90"/>
      <c r="S27" s="90"/>
      <c r="T27" s="88"/>
      <c r="U27" s="90"/>
      <c r="V27" s="91"/>
    </row>
    <row r="28" spans="2:22" s="93" customFormat="1" ht="15" customHeight="1">
      <c r="B28" s="318"/>
      <c r="C28" s="320"/>
      <c r="D28" s="322"/>
      <c r="E28" s="129"/>
      <c r="F28" s="156"/>
      <c r="G28" s="132"/>
      <c r="H28" s="137"/>
      <c r="I28" s="92"/>
      <c r="J28" s="91"/>
      <c r="K28" s="134"/>
      <c r="L28" s="90"/>
      <c r="M28" s="90"/>
      <c r="N28" s="92"/>
      <c r="O28" s="89"/>
      <c r="P28" s="90"/>
      <c r="Q28" s="92"/>
      <c r="R28" s="90"/>
      <c r="S28" s="90"/>
      <c r="T28" s="92"/>
      <c r="U28" s="90"/>
      <c r="V28" s="91"/>
    </row>
    <row r="29" spans="2:22" s="93" customFormat="1" ht="15" customHeight="1">
      <c r="B29" s="318">
        <v>4</v>
      </c>
      <c r="C29" s="320" t="str">
        <f>'PLANILHA ORÇAMENTÁRIA'!B23</f>
        <v>EXECUÇÕES CIVIS</v>
      </c>
      <c r="D29" s="322">
        <f>'PLANILHA ORÇAMENTÁRIA'!J23</f>
        <v>4104.5328999999992</v>
      </c>
      <c r="E29" s="130"/>
      <c r="F29" s="157">
        <v>1</v>
      </c>
      <c r="G29" s="133"/>
      <c r="H29" s="138"/>
      <c r="I29" s="157"/>
      <c r="J29" s="91"/>
      <c r="K29" s="130"/>
      <c r="L29" s="89"/>
      <c r="M29" s="90"/>
      <c r="N29" s="88"/>
      <c r="O29" s="89"/>
      <c r="P29" s="90"/>
      <c r="Q29" s="88"/>
      <c r="R29" s="90"/>
      <c r="S29" s="90"/>
      <c r="T29" s="88"/>
      <c r="U29" s="90"/>
      <c r="V29" s="91"/>
    </row>
    <row r="30" spans="2:22" s="93" customFormat="1" ht="15" customHeight="1">
      <c r="B30" s="318"/>
      <c r="C30" s="320"/>
      <c r="D30" s="322"/>
      <c r="E30" s="129"/>
      <c r="F30" s="156"/>
      <c r="G30" s="132"/>
      <c r="H30" s="137"/>
      <c r="I30" s="92"/>
      <c r="J30" s="140"/>
      <c r="K30" s="134"/>
      <c r="L30" s="89"/>
      <c r="M30" s="89"/>
      <c r="N30" s="89"/>
      <c r="O30" s="89"/>
      <c r="P30" s="90"/>
      <c r="Q30" s="92"/>
      <c r="R30" s="90"/>
      <c r="S30" s="90"/>
      <c r="T30" s="92"/>
      <c r="U30" s="90"/>
      <c r="V30" s="91"/>
    </row>
    <row r="31" spans="2:22" s="93" customFormat="1" ht="15" customHeight="1">
      <c r="B31" s="318">
        <v>5</v>
      </c>
      <c r="C31" s="320" t="str">
        <f>'PLANILHA ORÇAMENTÁRIA'!B34</f>
        <v>SISTEMAS DE PREVENÇÃO E COMBATE A INCÊNDIO</v>
      </c>
      <c r="D31" s="322">
        <f>'PLANILHA ORÇAMENTÁRIA'!J34</f>
        <v>34829.075000000004</v>
      </c>
      <c r="E31" s="130"/>
      <c r="F31" s="157">
        <v>1</v>
      </c>
      <c r="G31" s="133"/>
      <c r="H31" s="138"/>
      <c r="I31" s="157"/>
      <c r="J31" s="91"/>
      <c r="K31" s="130"/>
      <c r="L31" s="89"/>
      <c r="M31" s="90"/>
      <c r="N31" s="88"/>
      <c r="O31" s="89"/>
      <c r="P31" s="90"/>
      <c r="Q31" s="88"/>
      <c r="R31" s="90"/>
      <c r="S31" s="90"/>
      <c r="T31" s="88"/>
      <c r="U31" s="90"/>
      <c r="V31" s="91"/>
    </row>
    <row r="32" spans="2:22" s="93" customFormat="1" ht="15" customHeight="1">
      <c r="B32" s="318"/>
      <c r="C32" s="320"/>
      <c r="D32" s="322"/>
      <c r="E32" s="129"/>
      <c r="F32" s="156"/>
      <c r="G32" s="132"/>
      <c r="H32" s="137"/>
      <c r="I32" s="92"/>
      <c r="J32" s="91"/>
      <c r="K32" s="134"/>
      <c r="L32" s="89"/>
      <c r="M32" s="90"/>
      <c r="N32" s="92"/>
      <c r="O32" s="89"/>
      <c r="P32" s="90"/>
      <c r="Q32" s="92"/>
      <c r="R32" s="90"/>
      <c r="S32" s="90"/>
      <c r="T32" s="92"/>
      <c r="U32" s="90"/>
      <c r="V32" s="91"/>
    </row>
    <row r="33" spans="1:23" s="93" customFormat="1" ht="15" customHeight="1">
      <c r="B33" s="318">
        <v>6</v>
      </c>
      <c r="C33" s="320" t="str">
        <f>'PLANILHA ORÇAMENTÁRIA'!B50</f>
        <v>INSTALAÇÕES ELÉTRICAS PARA INCÊNDIO</v>
      </c>
      <c r="D33" s="322">
        <f>'PLANILHA ORÇAMENTÁRIA'!J50</f>
        <v>36229.103199999998</v>
      </c>
      <c r="E33" s="138"/>
      <c r="F33" s="157">
        <v>1</v>
      </c>
      <c r="G33" s="133"/>
      <c r="H33" s="163"/>
      <c r="I33" s="162"/>
      <c r="J33" s="164"/>
      <c r="K33" s="130"/>
      <c r="L33" s="89"/>
      <c r="M33" s="90"/>
      <c r="N33" s="88"/>
      <c r="O33" s="89"/>
      <c r="P33" s="90"/>
      <c r="Q33" s="88"/>
      <c r="R33" s="90"/>
      <c r="S33" s="90"/>
      <c r="T33" s="88"/>
      <c r="U33" s="90"/>
      <c r="V33" s="91"/>
    </row>
    <row r="34" spans="1:23" s="93" customFormat="1" ht="15" customHeight="1">
      <c r="B34" s="318"/>
      <c r="C34" s="320"/>
      <c r="D34" s="322"/>
      <c r="E34" s="141"/>
      <c r="F34" s="156"/>
      <c r="G34" s="132"/>
      <c r="H34" s="163"/>
      <c r="I34" s="162"/>
      <c r="J34" s="164"/>
      <c r="K34" s="134"/>
      <c r="L34" s="89"/>
      <c r="M34" s="90"/>
      <c r="N34" s="92"/>
      <c r="O34" s="89"/>
      <c r="P34" s="90"/>
      <c r="Q34" s="92"/>
      <c r="R34" s="90"/>
      <c r="S34" s="90"/>
      <c r="T34" s="92"/>
      <c r="U34" s="90"/>
      <c r="V34" s="91"/>
    </row>
    <row r="35" spans="1:23" s="93" customFormat="1" ht="15" customHeight="1">
      <c r="B35" s="318">
        <v>7</v>
      </c>
      <c r="C35" s="320" t="str">
        <f>'PLANILHA ORÇAMENTÁRIA'!B81</f>
        <v>RESERVATÓRIO APOIADO</v>
      </c>
      <c r="D35" s="322">
        <f>'PLANILHA ORÇAMENTÁRIA'!J81</f>
        <v>18994.149399999998</v>
      </c>
      <c r="E35" s="138"/>
      <c r="F35" s="157">
        <v>1</v>
      </c>
      <c r="G35" s="133"/>
      <c r="H35" s="163"/>
      <c r="I35" s="162"/>
      <c r="J35" s="164"/>
      <c r="K35" s="130"/>
      <c r="L35" s="89"/>
      <c r="M35" s="90"/>
      <c r="N35" s="88"/>
      <c r="O35" s="89"/>
      <c r="P35" s="90"/>
      <c r="Q35" s="88"/>
      <c r="R35" s="89"/>
      <c r="S35" s="90"/>
      <c r="T35" s="88"/>
      <c r="U35" s="90"/>
      <c r="V35" s="91"/>
    </row>
    <row r="36" spans="1:23" s="93" customFormat="1" ht="15" customHeight="1">
      <c r="B36" s="318"/>
      <c r="C36" s="320"/>
      <c r="D36" s="322"/>
      <c r="E36" s="141"/>
      <c r="F36" s="156"/>
      <c r="G36" s="132"/>
      <c r="H36" s="163"/>
      <c r="I36" s="162"/>
      <c r="J36" s="164"/>
      <c r="K36" s="134"/>
      <c r="L36" s="89"/>
      <c r="M36" s="90"/>
      <c r="N36" s="92"/>
      <c r="O36" s="89"/>
      <c r="P36" s="90"/>
      <c r="Q36" s="92"/>
      <c r="R36" s="89"/>
      <c r="S36" s="90"/>
      <c r="T36" s="92"/>
      <c r="U36" s="90"/>
      <c r="V36" s="91"/>
    </row>
    <row r="37" spans="1:23" s="93" customFormat="1" ht="15" customHeight="1">
      <c r="B37" s="318">
        <v>8</v>
      </c>
      <c r="C37" s="320" t="str">
        <f>'PLANILHA ORÇAMENTÁRIA'!B95</f>
        <v>GERAL</v>
      </c>
      <c r="D37" s="322">
        <f>'PLANILHA ORÇAMENTÁRIA'!J95</f>
        <v>54143.234999999993</v>
      </c>
      <c r="E37" s="138"/>
      <c r="F37" s="157">
        <v>1</v>
      </c>
      <c r="G37" s="133"/>
      <c r="H37" s="163"/>
      <c r="I37" s="162"/>
      <c r="J37" s="164"/>
      <c r="K37" s="130"/>
      <c r="L37" s="89"/>
      <c r="M37" s="90"/>
      <c r="N37" s="88"/>
      <c r="O37" s="89"/>
      <c r="P37" s="90"/>
      <c r="Q37" s="88"/>
      <c r="R37" s="89"/>
      <c r="S37" s="90"/>
      <c r="T37" s="88"/>
      <c r="U37" s="89"/>
      <c r="V37" s="91"/>
    </row>
    <row r="38" spans="1:23" s="93" customFormat="1" ht="15" customHeight="1">
      <c r="B38" s="318"/>
      <c r="C38" s="320"/>
      <c r="D38" s="322"/>
      <c r="E38" s="141"/>
      <c r="F38" s="156"/>
      <c r="G38" s="132"/>
      <c r="H38" s="163"/>
      <c r="I38" s="162"/>
      <c r="J38" s="164"/>
      <c r="K38" s="134"/>
      <c r="L38" s="89"/>
      <c r="M38" s="90"/>
      <c r="N38" s="92"/>
      <c r="O38" s="89"/>
      <c r="P38" s="90"/>
      <c r="Q38" s="92"/>
      <c r="R38" s="89"/>
      <c r="S38" s="89"/>
      <c r="T38" s="89"/>
      <c r="U38" s="89"/>
      <c r="V38" s="91"/>
    </row>
    <row r="39" spans="1:23" s="93" customFormat="1" ht="15" customHeight="1">
      <c r="B39" s="318">
        <v>9</v>
      </c>
      <c r="C39" s="320" t="str">
        <f>'PLANILHA ORÇAMENTÁRIA'!B125</f>
        <v>DOCUMENTAÇÕES</v>
      </c>
      <c r="D39" s="322">
        <f>'PLANILHA ORÇAMENTÁRIA'!J125</f>
        <v>13561.27</v>
      </c>
      <c r="E39" s="138"/>
      <c r="F39" s="157">
        <v>1</v>
      </c>
      <c r="G39" s="133"/>
      <c r="H39" s="163"/>
      <c r="I39" s="162"/>
      <c r="J39" s="164"/>
      <c r="K39" s="130"/>
      <c r="L39" s="89"/>
      <c r="M39" s="90"/>
      <c r="N39" s="88"/>
      <c r="O39" s="89"/>
      <c r="P39" s="90"/>
      <c r="Q39" s="88"/>
      <c r="R39" s="89"/>
      <c r="S39" s="90"/>
      <c r="T39" s="88"/>
      <c r="U39" s="89"/>
      <c r="V39" s="91"/>
    </row>
    <row r="40" spans="1:23" s="93" customFormat="1" ht="15" customHeight="1" thickBot="1">
      <c r="B40" s="319"/>
      <c r="C40" s="321"/>
      <c r="D40" s="323"/>
      <c r="E40" s="142"/>
      <c r="F40" s="159"/>
      <c r="G40" s="161"/>
      <c r="H40" s="165"/>
      <c r="I40" s="166"/>
      <c r="J40" s="167"/>
      <c r="K40" s="135"/>
      <c r="L40" s="96"/>
      <c r="M40" s="94"/>
      <c r="N40" s="95"/>
      <c r="O40" s="96"/>
      <c r="P40" s="94"/>
      <c r="Q40" s="95"/>
      <c r="R40" s="96"/>
      <c r="S40" s="96"/>
      <c r="T40" s="96"/>
      <c r="U40" s="96"/>
      <c r="V40" s="97"/>
    </row>
    <row r="41" spans="1:23" s="93" customFormat="1" ht="8.25" customHeight="1" thickBot="1">
      <c r="A41" s="98"/>
      <c r="B41" s="99"/>
      <c r="C41" s="99"/>
      <c r="D41" s="100"/>
      <c r="E41" s="101"/>
      <c r="F41" s="102"/>
      <c r="G41" s="102"/>
      <c r="H41" s="101"/>
      <c r="I41" s="102"/>
      <c r="J41" s="102"/>
      <c r="K41" s="101"/>
      <c r="L41" s="102"/>
      <c r="M41" s="102"/>
      <c r="N41" s="101"/>
      <c r="O41" s="103"/>
      <c r="P41" s="102"/>
      <c r="Q41" s="101"/>
      <c r="R41" s="102"/>
      <c r="S41" s="102"/>
      <c r="T41" s="101"/>
      <c r="U41" s="102"/>
      <c r="V41" s="102"/>
    </row>
    <row r="42" spans="1:23" s="93" customFormat="1" ht="21.75" customHeight="1" thickTop="1">
      <c r="A42" s="98"/>
      <c r="B42" s="315" t="s">
        <v>188</v>
      </c>
      <c r="C42" s="316"/>
      <c r="D42" s="317"/>
      <c r="E42" s="306">
        <f>(+F23*D23+F25*D25+F27*D27+F29*D29+F31*D31+F33*D33+F35*D35+F37*D37+F39*D39)</f>
        <v>172278.95049999998</v>
      </c>
      <c r="F42" s="307"/>
      <c r="G42" s="308"/>
      <c r="H42" s="306"/>
      <c r="I42" s="307"/>
      <c r="J42" s="308"/>
      <c r="K42" s="306"/>
      <c r="L42" s="307"/>
      <c r="M42" s="308"/>
      <c r="N42" s="306"/>
      <c r="O42" s="307"/>
      <c r="P42" s="308"/>
      <c r="Q42" s="306"/>
      <c r="R42" s="307"/>
      <c r="S42" s="308"/>
      <c r="T42" s="306"/>
      <c r="U42" s="307"/>
      <c r="V42" s="308"/>
    </row>
    <row r="43" spans="1:23" s="93" customFormat="1" ht="21.75" customHeight="1">
      <c r="A43" s="98"/>
      <c r="B43" s="309" t="s">
        <v>189</v>
      </c>
      <c r="C43" s="310"/>
      <c r="D43" s="311"/>
      <c r="E43" s="312">
        <f>+E42/K17</f>
        <v>1</v>
      </c>
      <c r="F43" s="313"/>
      <c r="G43" s="314"/>
      <c r="H43" s="312"/>
      <c r="I43" s="313"/>
      <c r="J43" s="314"/>
      <c r="K43" s="312"/>
      <c r="L43" s="313"/>
      <c r="M43" s="314"/>
      <c r="N43" s="312"/>
      <c r="O43" s="313"/>
      <c r="P43" s="314"/>
      <c r="Q43" s="312"/>
      <c r="R43" s="313"/>
      <c r="S43" s="314"/>
      <c r="T43" s="312"/>
      <c r="U43" s="313"/>
      <c r="V43" s="314"/>
    </row>
    <row r="44" spans="1:23" s="93" customFormat="1" ht="21.75" customHeight="1">
      <c r="A44" s="98"/>
      <c r="B44" s="303" t="s">
        <v>190</v>
      </c>
      <c r="C44" s="304"/>
      <c r="D44" s="305"/>
      <c r="E44" s="297">
        <f>+E42</f>
        <v>172278.95049999998</v>
      </c>
      <c r="F44" s="298"/>
      <c r="G44" s="299"/>
      <c r="H44" s="297"/>
      <c r="I44" s="298"/>
      <c r="J44" s="299"/>
      <c r="K44" s="297"/>
      <c r="L44" s="298"/>
      <c r="M44" s="299"/>
      <c r="N44" s="297"/>
      <c r="O44" s="298"/>
      <c r="P44" s="299"/>
      <c r="Q44" s="297"/>
      <c r="R44" s="298"/>
      <c r="S44" s="299"/>
      <c r="T44" s="297"/>
      <c r="U44" s="298"/>
      <c r="V44" s="299"/>
    </row>
    <row r="45" spans="1:23" s="93" customFormat="1" ht="21.75" customHeight="1" thickBot="1">
      <c r="A45" s="98"/>
      <c r="B45" s="300" t="s">
        <v>191</v>
      </c>
      <c r="C45" s="301"/>
      <c r="D45" s="302"/>
      <c r="E45" s="294">
        <f>+E43</f>
        <v>1</v>
      </c>
      <c r="F45" s="295"/>
      <c r="G45" s="296"/>
      <c r="H45" s="294"/>
      <c r="I45" s="295"/>
      <c r="J45" s="296"/>
      <c r="K45" s="294"/>
      <c r="L45" s="295"/>
      <c r="M45" s="296"/>
      <c r="N45" s="294"/>
      <c r="O45" s="295"/>
      <c r="P45" s="296"/>
      <c r="Q45" s="294"/>
      <c r="R45" s="295"/>
      <c r="S45" s="296"/>
      <c r="T45" s="294"/>
      <c r="U45" s="295"/>
      <c r="V45" s="296"/>
      <c r="W45" s="104"/>
    </row>
    <row r="46" spans="1:23" ht="12" thickTop="1">
      <c r="B46" s="105"/>
      <c r="C46" s="106"/>
      <c r="D46" s="106"/>
      <c r="E46" s="107"/>
      <c r="F46" s="108"/>
      <c r="G46" s="108"/>
      <c r="H46" s="107"/>
      <c r="I46" s="108"/>
      <c r="J46" s="108"/>
      <c r="K46" s="107"/>
      <c r="L46" s="108"/>
      <c r="M46" s="108"/>
      <c r="N46" s="109"/>
      <c r="O46" s="109"/>
      <c r="P46" s="109"/>
      <c r="Q46" s="109"/>
      <c r="R46" s="109"/>
      <c r="S46" s="109"/>
      <c r="T46" s="109"/>
      <c r="U46" s="109"/>
      <c r="V46" s="109"/>
    </row>
    <row r="47" spans="1:23" ht="15">
      <c r="B47" s="105"/>
      <c r="C47" s="106"/>
      <c r="D47" s="106"/>
      <c r="E47" s="107"/>
      <c r="F47" s="108"/>
      <c r="G47" s="108"/>
      <c r="H47" s="107"/>
      <c r="I47" s="108"/>
      <c r="J47" s="108"/>
      <c r="K47" s="107"/>
      <c r="L47" s="108"/>
      <c r="M47" s="108"/>
      <c r="N47" s="109"/>
      <c r="O47" s="109"/>
      <c r="P47" s="109"/>
      <c r="Q47" s="109"/>
      <c r="R47" s="109"/>
      <c r="S47" s="109"/>
      <c r="T47" s="110"/>
      <c r="U47" s="109"/>
      <c r="V47" s="109"/>
    </row>
    <row r="48" spans="1:23" ht="14.25">
      <c r="B48" s="105"/>
      <c r="C48" s="120" t="s">
        <v>392</v>
      </c>
      <c r="D48" s="111"/>
      <c r="E48" s="107"/>
      <c r="F48" s="108"/>
      <c r="G48" s="108"/>
      <c r="H48" s="107"/>
      <c r="I48" s="108"/>
      <c r="J48" s="108"/>
      <c r="K48" s="107"/>
      <c r="M48" s="108"/>
      <c r="N48" s="109"/>
      <c r="O48" s="109"/>
      <c r="P48" s="109"/>
      <c r="Q48" s="109"/>
      <c r="R48" s="109"/>
      <c r="S48" s="109"/>
      <c r="T48" s="112"/>
      <c r="U48" s="109"/>
      <c r="V48" s="109"/>
    </row>
    <row r="49" spans="2:22">
      <c r="B49" s="105"/>
      <c r="C49" s="106"/>
      <c r="D49" s="106"/>
      <c r="E49" s="107"/>
      <c r="F49" s="108"/>
      <c r="G49" s="108"/>
      <c r="H49" s="107"/>
      <c r="I49" s="108"/>
      <c r="J49" s="108"/>
      <c r="K49" s="107"/>
      <c r="L49" s="108"/>
      <c r="M49" s="108"/>
      <c r="N49" s="109"/>
      <c r="O49" s="109"/>
      <c r="P49" s="109"/>
      <c r="Q49" s="109"/>
      <c r="R49" s="109"/>
      <c r="S49" s="109"/>
      <c r="T49" s="113"/>
      <c r="U49" s="109"/>
      <c r="V49" s="109"/>
    </row>
    <row r="50" spans="2:22">
      <c r="B50" s="105"/>
      <c r="C50" s="106"/>
      <c r="D50" s="106"/>
      <c r="E50" s="107"/>
      <c r="F50" s="108"/>
      <c r="G50" s="108"/>
      <c r="H50" s="107"/>
      <c r="I50" s="108"/>
      <c r="J50" s="108"/>
      <c r="K50" s="107"/>
      <c r="L50" s="108"/>
      <c r="M50" s="108"/>
      <c r="N50" s="109"/>
      <c r="O50" s="109"/>
      <c r="P50" s="109"/>
      <c r="Q50" s="109"/>
      <c r="R50" s="109"/>
      <c r="S50" s="109"/>
      <c r="T50" s="113"/>
      <c r="U50" s="109"/>
      <c r="V50" s="109"/>
    </row>
    <row r="51" spans="2:22">
      <c r="B51" s="105"/>
      <c r="C51" s="106"/>
      <c r="D51" s="106"/>
      <c r="E51" s="107"/>
      <c r="F51" s="108"/>
      <c r="G51" s="108"/>
      <c r="H51" s="107"/>
      <c r="I51" s="108"/>
      <c r="J51" s="108"/>
      <c r="K51" s="107"/>
      <c r="L51" s="108"/>
      <c r="M51" s="108"/>
      <c r="N51" s="109"/>
      <c r="O51" s="109"/>
      <c r="P51" s="109"/>
      <c r="Q51" s="109"/>
      <c r="R51" s="109"/>
      <c r="S51" s="109"/>
      <c r="T51" s="106"/>
      <c r="U51" s="109"/>
      <c r="V51" s="109"/>
    </row>
    <row r="52" spans="2:22" ht="19.5" customHeight="1">
      <c r="B52" s="105"/>
      <c r="C52" s="106"/>
      <c r="D52" s="106"/>
      <c r="E52" s="107"/>
      <c r="F52" s="108"/>
      <c r="G52" s="108"/>
      <c r="H52" s="107"/>
      <c r="I52" s="108"/>
      <c r="J52" s="108"/>
      <c r="K52" s="107"/>
      <c r="L52" s="108"/>
      <c r="M52" s="108"/>
      <c r="N52" s="109"/>
      <c r="O52" s="109"/>
      <c r="P52" s="109"/>
      <c r="Q52" s="109"/>
      <c r="R52" s="109"/>
      <c r="S52" s="109"/>
      <c r="T52" s="290"/>
      <c r="U52" s="290"/>
      <c r="V52" s="290"/>
    </row>
    <row r="53" spans="2:22" ht="25.5" customHeight="1">
      <c r="B53" s="105"/>
      <c r="C53" s="106"/>
      <c r="D53" s="106"/>
      <c r="E53" s="107"/>
      <c r="F53" s="108"/>
      <c r="G53" s="108"/>
      <c r="H53" s="107"/>
      <c r="I53" s="108"/>
      <c r="J53" s="108"/>
      <c r="K53" s="107"/>
      <c r="L53" s="291" t="s">
        <v>167</v>
      </c>
      <c r="M53" s="291"/>
      <c r="N53" s="291"/>
      <c r="O53" s="291"/>
      <c r="P53" s="291"/>
      <c r="Q53" s="291"/>
      <c r="R53" s="291"/>
      <c r="S53" s="291"/>
      <c r="T53" s="291"/>
      <c r="U53" s="291"/>
      <c r="V53" s="291"/>
    </row>
    <row r="54" spans="2:22" ht="23.25" customHeight="1">
      <c r="B54" s="105"/>
      <c r="C54" s="106"/>
      <c r="D54" s="106"/>
      <c r="E54" s="107"/>
      <c r="F54" s="108"/>
      <c r="G54" s="108"/>
      <c r="H54" s="107"/>
      <c r="I54" s="108"/>
      <c r="J54" s="108"/>
      <c r="K54" s="107"/>
      <c r="L54" s="7"/>
      <c r="M54" s="7"/>
      <c r="N54" s="8"/>
      <c r="O54" s="292" t="s">
        <v>168</v>
      </c>
      <c r="P54" s="292"/>
      <c r="Q54" s="292"/>
      <c r="R54" s="292"/>
      <c r="S54" s="292"/>
      <c r="T54" s="293"/>
      <c r="U54" s="293"/>
      <c r="V54" s="293"/>
    </row>
    <row r="55" spans="2:22">
      <c r="O55" s="180"/>
      <c r="P55" s="180"/>
      <c r="Q55" s="180"/>
      <c r="R55" s="180"/>
      <c r="S55" s="180"/>
    </row>
  </sheetData>
  <mergeCells count="84">
    <mergeCell ref="B4:V7"/>
    <mergeCell ref="B12:F12"/>
    <mergeCell ref="J13:K13"/>
    <mergeCell ref="N13:O13"/>
    <mergeCell ref="Q13:S13"/>
    <mergeCell ref="U13:V13"/>
    <mergeCell ref="B14:I15"/>
    <mergeCell ref="K14:M14"/>
    <mergeCell ref="R14:U14"/>
    <mergeCell ref="N16:O16"/>
    <mergeCell ref="Q16:S16"/>
    <mergeCell ref="T16:V16"/>
    <mergeCell ref="B17:I18"/>
    <mergeCell ref="K17:O18"/>
    <mergeCell ref="Q17:V18"/>
    <mergeCell ref="B19:I19"/>
    <mergeCell ref="B21:B22"/>
    <mergeCell ref="C21:C22"/>
    <mergeCell ref="D21:D22"/>
    <mergeCell ref="E21:G21"/>
    <mergeCell ref="H21:J21"/>
    <mergeCell ref="K21:M21"/>
    <mergeCell ref="N21:P21"/>
    <mergeCell ref="Q21:S21"/>
    <mergeCell ref="T21:V21"/>
    <mergeCell ref="B23:B24"/>
    <mergeCell ref="C23:C24"/>
    <mergeCell ref="D23:D24"/>
    <mergeCell ref="B25:B26"/>
    <mergeCell ref="C25:C26"/>
    <mergeCell ref="D25:D26"/>
    <mergeCell ref="B27:B28"/>
    <mergeCell ref="C27:C28"/>
    <mergeCell ref="D27:D28"/>
    <mergeCell ref="B29:B30"/>
    <mergeCell ref="C29:C30"/>
    <mergeCell ref="D29:D30"/>
    <mergeCell ref="B31:B32"/>
    <mergeCell ref="C31:C32"/>
    <mergeCell ref="D31:D32"/>
    <mergeCell ref="B33:B34"/>
    <mergeCell ref="C33:C34"/>
    <mergeCell ref="D33:D34"/>
    <mergeCell ref="B35:B36"/>
    <mergeCell ref="C35:C36"/>
    <mergeCell ref="D35:D36"/>
    <mergeCell ref="B37:B38"/>
    <mergeCell ref="C37:C38"/>
    <mergeCell ref="D37:D38"/>
    <mergeCell ref="B39:B40"/>
    <mergeCell ref="C39:C40"/>
    <mergeCell ref="D39:D40"/>
    <mergeCell ref="K42:M42"/>
    <mergeCell ref="N42:P42"/>
    <mergeCell ref="Q42:S42"/>
    <mergeCell ref="T42:V42"/>
    <mergeCell ref="B43:D43"/>
    <mergeCell ref="E43:G43"/>
    <mergeCell ref="H43:J43"/>
    <mergeCell ref="K43:M43"/>
    <mergeCell ref="N43:P43"/>
    <mergeCell ref="Q43:S43"/>
    <mergeCell ref="B42:D42"/>
    <mergeCell ref="E42:G42"/>
    <mergeCell ref="H42:J42"/>
    <mergeCell ref="T43:V43"/>
    <mergeCell ref="Q44:S44"/>
    <mergeCell ref="T44:V44"/>
    <mergeCell ref="B45:D45"/>
    <mergeCell ref="E45:G45"/>
    <mergeCell ref="H45:J45"/>
    <mergeCell ref="K45:M45"/>
    <mergeCell ref="N45:P45"/>
    <mergeCell ref="T45:V45"/>
    <mergeCell ref="B44:D44"/>
    <mergeCell ref="E44:G44"/>
    <mergeCell ref="H44:J44"/>
    <mergeCell ref="K44:M44"/>
    <mergeCell ref="N44:P44"/>
    <mergeCell ref="T52:V52"/>
    <mergeCell ref="L53:V53"/>
    <mergeCell ref="O54:S54"/>
    <mergeCell ref="T54:V54"/>
    <mergeCell ref="Q45:S45"/>
  </mergeCells>
  <conditionalFormatting sqref="E24 G24:M24 O24 R24 U24">
    <cfRule type="cellIs" dxfId="9" priority="17" stopIfTrue="1" operator="lessThan">
      <formula>0</formula>
    </cfRule>
  </conditionalFormatting>
  <conditionalFormatting sqref="E26 G26:M26 K34:M34 O26 O28 O32 O34 R26 R28 R30 R32 R34 U26 U28 U30 U32 U34">
    <cfRule type="cellIs" dxfId="8" priority="18" stopIfTrue="1" operator="lessThan">
      <formula>0</formula>
    </cfRule>
  </conditionalFormatting>
  <conditionalFormatting sqref="E28 G28:M28">
    <cfRule type="cellIs" dxfId="7" priority="15" stopIfTrue="1" operator="lessThan">
      <formula>0</formula>
    </cfRule>
  </conditionalFormatting>
  <conditionalFormatting sqref="E30 G30:O30">
    <cfRule type="cellIs" dxfId="6" priority="14" stopIfTrue="1" operator="lessThan">
      <formula>0</formula>
    </cfRule>
  </conditionalFormatting>
  <conditionalFormatting sqref="E32 G32:M32">
    <cfRule type="cellIs" dxfId="5" priority="13" stopIfTrue="1" operator="lessThan">
      <formula>0</formula>
    </cfRule>
  </conditionalFormatting>
  <conditionalFormatting sqref="E36 G36">
    <cfRule type="cellIs" dxfId="4" priority="11" stopIfTrue="1" operator="lessThan">
      <formula>0</formula>
    </cfRule>
  </conditionalFormatting>
  <conditionalFormatting sqref="E38 G38">
    <cfRule type="cellIs" dxfId="3" priority="10" stopIfTrue="1" operator="lessThan">
      <formula>0</formula>
    </cfRule>
  </conditionalFormatting>
  <conditionalFormatting sqref="E34:G34">
    <cfRule type="cellIs" dxfId="2" priority="12" stopIfTrue="1" operator="lessThan">
      <formula>0</formula>
    </cfRule>
  </conditionalFormatting>
  <conditionalFormatting sqref="E40:G40">
    <cfRule type="cellIs" dxfId="1" priority="3" stopIfTrue="1" operator="lessThan">
      <formula>0</formula>
    </cfRule>
  </conditionalFormatting>
  <conditionalFormatting sqref="K35:V40">
    <cfRule type="cellIs" dxfId="0" priority="4" stopIfTrue="1" operator="lessThan">
      <formula>0</formula>
    </cfRule>
  </conditionalFormatting>
  <printOptions horizontalCentered="1" verticalCentered="1"/>
  <pageMargins left="0" right="0" top="0.19685039370078741" bottom="0" header="0.31496062992125984" footer="0.31496062992125984"/>
  <pageSetup paperSize="9" scale="65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20"/>
  <sheetViews>
    <sheetView showGridLines="0" tabSelected="1" zoomScale="112" zoomScaleNormal="112" workbookViewId="0">
      <selection activeCell="F2" sqref="F2"/>
    </sheetView>
  </sheetViews>
  <sheetFormatPr defaultRowHeight="15"/>
  <cols>
    <col min="1" max="1" width="22.42578125" customWidth="1"/>
    <col min="2" max="2" width="62.42578125" customWidth="1"/>
    <col min="3" max="3" width="27.7109375" customWidth="1"/>
    <col min="4" max="4" width="19.28515625" customWidth="1"/>
    <col min="5" max="5" width="12.140625" bestFit="1" customWidth="1"/>
    <col min="6" max="6" width="14.28515625" bestFit="1" customWidth="1"/>
  </cols>
  <sheetData>
    <row r="1" spans="1:6" ht="44.1" customHeight="1">
      <c r="A1" s="31"/>
      <c r="B1" s="30"/>
      <c r="C1" s="30"/>
      <c r="D1" s="29"/>
      <c r="E1" s="23"/>
    </row>
    <row r="2" spans="1:6" ht="65.25" customHeight="1">
      <c r="A2" s="28"/>
      <c r="B2" s="23"/>
      <c r="C2" s="23"/>
      <c r="D2" s="27"/>
      <c r="E2" s="23"/>
    </row>
    <row r="3" spans="1:6" ht="33.75" customHeight="1" thickBot="1">
      <c r="A3" s="26"/>
      <c r="B3" s="25"/>
      <c r="C3" s="25"/>
      <c r="D3" s="24"/>
      <c r="E3" s="23"/>
    </row>
    <row r="4" spans="1:6" ht="20.100000000000001" customHeight="1">
      <c r="A4" s="154">
        <v>1</v>
      </c>
      <c r="B4" s="371" t="str">
        <f>'PLANILHA ORÇAMENTÁRIA'!B8</f>
        <v>SERVIÇOS PRELIMINARES</v>
      </c>
      <c r="C4" s="372"/>
      <c r="D4" s="143">
        <f>'PLANILHA ORÇAMENTÁRIA'!J8</f>
        <v>1796.81</v>
      </c>
      <c r="E4" s="20"/>
    </row>
    <row r="5" spans="1:6" ht="20.100000000000001" customHeight="1">
      <c r="A5" s="144">
        <v>2</v>
      </c>
      <c r="B5" s="370" t="str">
        <f>'PLANILHA ORÇAMENTÁRIA'!B12</f>
        <v>RETIRADAS E DEMOLIÇÕES</v>
      </c>
      <c r="C5" s="367"/>
      <c r="D5" s="18">
        <f>'PLANILHA ORÇAMENTÁRIA'!J12</f>
        <v>2469.9349999999995</v>
      </c>
      <c r="E5" s="20"/>
    </row>
    <row r="6" spans="1:6" ht="20.100000000000001" customHeight="1">
      <c r="A6" s="144">
        <v>3</v>
      </c>
      <c r="B6" s="370" t="str">
        <f>'PLANILHA ORÇAMENTÁRIA'!B19</f>
        <v>RECOMPOSIÇÕES CIVIS</v>
      </c>
      <c r="C6" s="367"/>
      <c r="D6" s="18">
        <f>'PLANILHA ORÇAMENTÁRIA'!J19</f>
        <v>6150.8400000000011</v>
      </c>
      <c r="E6" s="20"/>
    </row>
    <row r="7" spans="1:6" ht="20.100000000000001" customHeight="1">
      <c r="A7" s="144">
        <v>4</v>
      </c>
      <c r="B7" s="370" t="str">
        <f>'PLANILHA ORÇAMENTÁRIA'!B23</f>
        <v>EXECUÇÕES CIVIS</v>
      </c>
      <c r="C7" s="367"/>
      <c r="D7" s="18">
        <f>'PLANILHA ORÇAMENTÁRIA'!J23</f>
        <v>4104.5328999999992</v>
      </c>
      <c r="E7" s="20"/>
    </row>
    <row r="8" spans="1:6" ht="20.100000000000001" customHeight="1">
      <c r="A8" s="144">
        <v>5</v>
      </c>
      <c r="B8" s="370" t="str">
        <f>'PLANILHA ORÇAMENTÁRIA'!B34</f>
        <v>SISTEMAS DE PREVENÇÃO E COMBATE A INCÊNDIO</v>
      </c>
      <c r="C8" s="367"/>
      <c r="D8" s="18">
        <f>'PLANILHA ORÇAMENTÁRIA'!J34</f>
        <v>34829.075000000004</v>
      </c>
      <c r="E8" s="20"/>
    </row>
    <row r="9" spans="1:6" ht="20.100000000000001" customHeight="1">
      <c r="A9" s="144">
        <v>6</v>
      </c>
      <c r="B9" s="366" t="str">
        <f>'PLANILHA ORÇAMENTÁRIA'!B50</f>
        <v>INSTALAÇÕES ELÉTRICAS PARA INCÊNDIO</v>
      </c>
      <c r="C9" s="367"/>
      <c r="D9" s="18">
        <f>'PLANILHA ORÇAMENTÁRIA'!J50</f>
        <v>36229.103199999998</v>
      </c>
      <c r="E9" s="20"/>
    </row>
    <row r="10" spans="1:6" ht="20.100000000000001" customHeight="1">
      <c r="A10" s="144">
        <v>7</v>
      </c>
      <c r="B10" s="366" t="str">
        <f>'PLANILHA ORÇAMENTÁRIA'!B81</f>
        <v>RESERVATÓRIO APOIADO</v>
      </c>
      <c r="C10" s="367"/>
      <c r="D10" s="18">
        <f>'PLANILHA ORÇAMENTÁRIA'!J81</f>
        <v>18994.149399999998</v>
      </c>
      <c r="E10" s="20"/>
    </row>
    <row r="11" spans="1:6" ht="20.100000000000001" customHeight="1">
      <c r="A11" s="144">
        <v>8</v>
      </c>
      <c r="B11" s="366" t="str">
        <f>'PLANILHA ORÇAMENTÁRIA'!B95</f>
        <v>GERAL</v>
      </c>
      <c r="C11" s="367"/>
      <c r="D11" s="18">
        <f>'PLANILHA ORÇAMENTÁRIA'!J95</f>
        <v>54143.234999999993</v>
      </c>
      <c r="E11" s="20"/>
    </row>
    <row r="12" spans="1:6" ht="20.100000000000001" customHeight="1" thickBot="1">
      <c r="A12" s="145">
        <v>9</v>
      </c>
      <c r="B12" s="368" t="str">
        <f>'PLANILHA ORÇAMENTÁRIA'!B125</f>
        <v>DOCUMENTAÇÕES</v>
      </c>
      <c r="C12" s="369"/>
      <c r="D12" s="14">
        <f>'PLANILHA ORÇAMENTÁRIA'!J125</f>
        <v>13561.27</v>
      </c>
      <c r="E12" s="20"/>
    </row>
    <row r="13" spans="1:6" ht="15" customHeight="1" thickBot="1">
      <c r="A13" s="13"/>
      <c r="B13" s="13"/>
      <c r="C13" s="22" t="s">
        <v>172</v>
      </c>
      <c r="D13" s="21">
        <f>SUM(D4:D12)</f>
        <v>172278.95049999998</v>
      </c>
      <c r="E13" s="20"/>
    </row>
    <row r="14" spans="1:6" ht="15" customHeight="1" thickBot="1">
      <c r="A14" s="13"/>
      <c r="B14" s="13"/>
      <c r="C14" s="19" t="s">
        <v>171</v>
      </c>
      <c r="D14" s="18">
        <f>D15-D13</f>
        <v>34455.790099999984</v>
      </c>
      <c r="E14" s="17" t="s">
        <v>170</v>
      </c>
      <c r="F14" s="16">
        <v>1.2</v>
      </c>
    </row>
    <row r="15" spans="1:6" ht="15" customHeight="1" thickBot="1">
      <c r="A15" s="13"/>
      <c r="B15" s="13"/>
      <c r="C15" s="15" t="s">
        <v>169</v>
      </c>
      <c r="D15" s="14">
        <f>'PLANILHA ORÇAMENTÁRIA'!J133</f>
        <v>206734.74059999996</v>
      </c>
      <c r="E15" s="13"/>
      <c r="F15" s="12">
        <f>D13*F14</f>
        <v>206734.74059999996</v>
      </c>
    </row>
    <row r="16" spans="1:6">
      <c r="A16" s="120" t="s">
        <v>391</v>
      </c>
    </row>
    <row r="19" spans="3:7" ht="20.25">
      <c r="C19" s="11" t="s">
        <v>167</v>
      </c>
      <c r="D19" s="10"/>
      <c r="E19" s="10"/>
      <c r="F19" s="10"/>
      <c r="G19" s="10"/>
    </row>
    <row r="20" spans="3:7" ht="20.25">
      <c r="C20" s="181" t="s">
        <v>168</v>
      </c>
      <c r="E20" s="6"/>
      <c r="F20" s="9"/>
      <c r="G20" s="9"/>
    </row>
  </sheetData>
  <mergeCells count="9">
    <mergeCell ref="B11:C11"/>
    <mergeCell ref="B12:C12"/>
    <mergeCell ref="B8:C8"/>
    <mergeCell ref="B9:C9"/>
    <mergeCell ref="B4:C4"/>
    <mergeCell ref="B5:C5"/>
    <mergeCell ref="B6:C6"/>
    <mergeCell ref="B7:C7"/>
    <mergeCell ref="B10:C10"/>
  </mergeCells>
  <pageMargins left="0.27559055118110237" right="0.27559055118110237" top="0.27559055118110237" bottom="0.27559055118110237" header="0" footer="0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PLANILHA ORÇAMENTÁRIA</vt:lpstr>
      <vt:lpstr>COMPOSICOES PROPRIAS</vt:lpstr>
      <vt:lpstr>CRONOGRAMA</vt:lpstr>
      <vt:lpstr>RESUMO</vt:lpstr>
      <vt:lpstr>'COMPOSICOES PROPRIAS'!Area_de_impressao</vt:lpstr>
      <vt:lpstr>CRONOGRAMA!Area_de_impressao</vt:lpstr>
      <vt:lpstr>'PLANILHA ORÇAMENTÁRIA'!Area_de_impressao</vt:lpstr>
      <vt:lpstr>RESUMO!Area_de_impressao</vt:lpstr>
      <vt:lpstr>JR_PAGE_ANCHOR_2_1</vt:lpstr>
      <vt:lpstr>JR_PAGE_ANCHOR_4_1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NeTOo</dc:creator>
  <cp:lastModifiedBy>Licitacao02</cp:lastModifiedBy>
  <cp:lastPrinted>2023-05-03T12:58:56Z</cp:lastPrinted>
  <dcterms:created xsi:type="dcterms:W3CDTF">2021-02-18T00:33:24Z</dcterms:created>
  <dcterms:modified xsi:type="dcterms:W3CDTF">2023-08-08T19:42:48Z</dcterms:modified>
</cp:coreProperties>
</file>